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njeev\Dropbox\Result Analysis 2020\"/>
    </mc:Choice>
  </mc:AlternateContent>
  <bookViews>
    <workbookView xWindow="0" yWindow="0" windowWidth="16380" windowHeight="8190"/>
  </bookViews>
  <sheets>
    <sheet name="Manual" sheetId="1" r:id="rId1"/>
    <sheet name="VIDYALAYA INFO" sheetId="2" r:id="rId2"/>
    <sheet name="PASTE DATA" sheetId="3" r:id="rId3"/>
    <sheet name="ENTRY" sheetId="4" r:id="rId4"/>
    <sheet name="DATA" sheetId="5" state="hidden" r:id="rId5"/>
    <sheet name="MAIN" sheetId="6" r:id="rId6"/>
    <sheet name="10A" sheetId="7" r:id="rId7"/>
    <sheet name="10B" sheetId="8" r:id="rId8"/>
    <sheet name="10C" sheetId="9" r:id="rId9"/>
    <sheet name="10D" sheetId="10" r:id="rId10"/>
    <sheet name="10E" sheetId="11" r:id="rId11"/>
    <sheet name="10F" sheetId="12" r:id="rId12"/>
    <sheet name="10G" sheetId="13" r:id="rId13"/>
    <sheet name="10H" sheetId="14" r:id="rId14"/>
  </sheets>
  <definedNames>
    <definedName name="_xlnm.Print_Area" localSheetId="6">'10A'!$B$1:$AM$15</definedName>
    <definedName name="_xlnm.Print_Area" localSheetId="7">'10B'!$A$1:$M$13</definedName>
    <definedName name="_xlnm.Print_Area" localSheetId="8">'10C'!$A$1:$G$23</definedName>
    <definedName name="_xlnm.Print_Area" localSheetId="10">'10E'!$B$1:$H$12</definedName>
    <definedName name="_xlnm.Print_Area" localSheetId="12">'10G'!$A$1:$L$13</definedName>
    <definedName name="_xlnm.Print_Area" localSheetId="13">'10H'!$A$1:$E$11</definedName>
    <definedName name="_xlnm.Print_Area" localSheetId="5">MAIN!$A$1:$AB$71</definedName>
    <definedName name="_xlnm.Print_Area" localSheetId="0">Manual!$A$2:$L$30</definedName>
  </definedNames>
  <calcPr calcId="162913"/>
</workbook>
</file>

<file path=xl/calcChain.xml><?xml version="1.0" encoding="utf-8"?>
<calcChain xmlns="http://schemas.openxmlformats.org/spreadsheetml/2006/main">
  <c r="AU8" i="10" l="1"/>
  <c r="AT8" i="10"/>
  <c r="AS8" i="10"/>
  <c r="AO8" i="10"/>
  <c r="AN8" i="10"/>
  <c r="AM8" i="10"/>
  <c r="AL8" i="10"/>
  <c r="AK8" i="10"/>
  <c r="AJ8" i="10"/>
  <c r="AI8" i="10"/>
  <c r="AH8" i="10"/>
  <c r="AG8" i="10"/>
  <c r="AF8" i="10"/>
  <c r="AE8" i="10"/>
  <c r="AD8" i="10"/>
  <c r="AC8" i="10"/>
  <c r="AB8" i="10"/>
  <c r="AA8" i="10"/>
  <c r="Z8" i="10"/>
  <c r="Y8" i="10"/>
  <c r="X8" i="10"/>
  <c r="W8" i="10"/>
  <c r="V8" i="10"/>
  <c r="U8" i="10"/>
  <c r="T8" i="10"/>
  <c r="S8" i="10"/>
  <c r="R8" i="10"/>
  <c r="Q8" i="10"/>
  <c r="P8" i="10"/>
  <c r="O8" i="10"/>
  <c r="N8" i="10"/>
  <c r="M8" i="10"/>
  <c r="L8" i="10"/>
  <c r="J8" i="10"/>
  <c r="I8" i="10"/>
  <c r="G8" i="10"/>
  <c r="F8" i="10"/>
  <c r="D8" i="10"/>
  <c r="C8" i="10"/>
  <c r="G8" i="9"/>
  <c r="G9" i="9"/>
  <c r="G10" i="9"/>
  <c r="G11" i="9"/>
  <c r="G12" i="9"/>
  <c r="G13" i="9"/>
  <c r="G14" i="9"/>
  <c r="G15" i="9"/>
  <c r="G16" i="9"/>
  <c r="G7" i="9"/>
  <c r="F8" i="9"/>
  <c r="F9" i="9"/>
  <c r="F10" i="9"/>
  <c r="F11" i="9"/>
  <c r="F12" i="9"/>
  <c r="F13" i="9"/>
  <c r="F14" i="9"/>
  <c r="F15" i="9"/>
  <c r="F16" i="9"/>
  <c r="F7" i="9"/>
  <c r="D68" i="5"/>
  <c r="E68" i="5"/>
  <c r="G68" i="5"/>
  <c r="F147" i="5" s="1"/>
  <c r="H68" i="5"/>
  <c r="D69" i="5"/>
  <c r="E69" i="5"/>
  <c r="F69" i="5"/>
  <c r="G69" i="5"/>
  <c r="H69" i="5"/>
  <c r="D70" i="5"/>
  <c r="E70" i="5"/>
  <c r="G70" i="5"/>
  <c r="F70" i="5" s="1"/>
  <c r="H70" i="5"/>
  <c r="D71" i="5"/>
  <c r="E71" i="5"/>
  <c r="G71" i="5"/>
  <c r="H71" i="5"/>
  <c r="D72" i="5"/>
  <c r="E72" i="5"/>
  <c r="G72" i="5"/>
  <c r="F155" i="5" s="1"/>
  <c r="H72" i="5"/>
  <c r="D73" i="5"/>
  <c r="E73" i="5"/>
  <c r="F73" i="5"/>
  <c r="G73" i="5"/>
  <c r="H73" i="5"/>
  <c r="D74" i="5"/>
  <c r="E74" i="5"/>
  <c r="G74" i="5"/>
  <c r="F74" i="5" s="1"/>
  <c r="H74" i="5"/>
  <c r="D75" i="5"/>
  <c r="E75" i="5"/>
  <c r="G75" i="5"/>
  <c r="H75" i="5"/>
  <c r="D76" i="5"/>
  <c r="E76" i="5"/>
  <c r="G76" i="5"/>
  <c r="F167" i="5" s="1"/>
  <c r="H76" i="5"/>
  <c r="D77" i="5"/>
  <c r="E77" i="5"/>
  <c r="F77" i="5"/>
  <c r="G77" i="5"/>
  <c r="H77" i="5"/>
  <c r="D78" i="5"/>
  <c r="E78" i="5"/>
  <c r="G78" i="5"/>
  <c r="F78" i="5" s="1"/>
  <c r="H78" i="5"/>
  <c r="D79" i="5"/>
  <c r="E79" i="5"/>
  <c r="G79" i="5"/>
  <c r="H79" i="5"/>
  <c r="D80" i="5"/>
  <c r="E80" i="5"/>
  <c r="G80" i="5"/>
  <c r="F175" i="5" s="1"/>
  <c r="H80" i="5"/>
  <c r="D81" i="5"/>
  <c r="E81" i="5"/>
  <c r="F81" i="5"/>
  <c r="G81" i="5"/>
  <c r="H81" i="5"/>
  <c r="D82" i="5"/>
  <c r="E82" i="5"/>
  <c r="G82" i="5"/>
  <c r="F82" i="5" s="1"/>
  <c r="H82" i="5"/>
  <c r="D83" i="5"/>
  <c r="E83" i="5"/>
  <c r="G83" i="5"/>
  <c r="H83" i="5"/>
  <c r="D84" i="5"/>
  <c r="E84" i="5"/>
  <c r="G84" i="5"/>
  <c r="F183" i="5" s="1"/>
  <c r="H84" i="5"/>
  <c r="D85" i="5"/>
  <c r="E85" i="5"/>
  <c r="F85" i="5"/>
  <c r="G85" i="5"/>
  <c r="H85" i="5"/>
  <c r="D86" i="5"/>
  <c r="E86" i="5"/>
  <c r="G86" i="5"/>
  <c r="F86" i="5" s="1"/>
  <c r="H86" i="5"/>
  <c r="D87" i="5"/>
  <c r="E87" i="5"/>
  <c r="G87" i="5"/>
  <c r="H87" i="5"/>
  <c r="D88" i="5"/>
  <c r="E88" i="5"/>
  <c r="G88" i="5"/>
  <c r="F195" i="5" s="1"/>
  <c r="H88" i="5"/>
  <c r="D89" i="5"/>
  <c r="E89" i="5"/>
  <c r="F89" i="5"/>
  <c r="G89" i="5"/>
  <c r="H89" i="5"/>
  <c r="D90" i="5"/>
  <c r="E90" i="5"/>
  <c r="G90" i="5"/>
  <c r="F90" i="5" s="1"/>
  <c r="H90" i="5"/>
  <c r="D91" i="5"/>
  <c r="E91" i="5"/>
  <c r="G91" i="5"/>
  <c r="H91" i="5"/>
  <c r="D92" i="5"/>
  <c r="E92" i="5"/>
  <c r="G92" i="5"/>
  <c r="F92" i="5" s="1"/>
  <c r="H92" i="5"/>
  <c r="D93" i="5"/>
  <c r="E93" i="5"/>
  <c r="F93" i="5"/>
  <c r="G93" i="5"/>
  <c r="H93" i="5"/>
  <c r="D94" i="5"/>
  <c r="E94" i="5"/>
  <c r="G94" i="5"/>
  <c r="F94" i="5" s="1"/>
  <c r="H94" i="5"/>
  <c r="D95" i="5"/>
  <c r="E95" i="5"/>
  <c r="G95" i="5"/>
  <c r="H95" i="5"/>
  <c r="D96" i="5"/>
  <c r="E96" i="5"/>
  <c r="G96" i="5"/>
  <c r="F96" i="5" s="1"/>
  <c r="H96" i="5"/>
  <c r="D97" i="5"/>
  <c r="E97" i="5"/>
  <c r="F97" i="5"/>
  <c r="G97" i="5"/>
  <c r="H97" i="5"/>
  <c r="D98" i="5"/>
  <c r="E98" i="5"/>
  <c r="G98" i="5"/>
  <c r="F98" i="5" s="1"/>
  <c r="H98" i="5"/>
  <c r="D99" i="5"/>
  <c r="E99" i="5"/>
  <c r="G99" i="5"/>
  <c r="H99" i="5"/>
  <c r="D100" i="5"/>
  <c r="E100" i="5"/>
  <c r="G100" i="5"/>
  <c r="F100" i="5" s="1"/>
  <c r="H100" i="5"/>
  <c r="D101" i="5"/>
  <c r="E101" i="5"/>
  <c r="F101" i="5"/>
  <c r="G101" i="5"/>
  <c r="H101" i="5"/>
  <c r="D102" i="5"/>
  <c r="E102" i="5"/>
  <c r="G102" i="5"/>
  <c r="F102" i="5" s="1"/>
  <c r="H102" i="5"/>
  <c r="D103" i="5"/>
  <c r="E103" i="5"/>
  <c r="G103" i="5"/>
  <c r="H103" i="5"/>
  <c r="D104" i="5"/>
  <c r="E104" i="5"/>
  <c r="G104" i="5"/>
  <c r="F104" i="5" s="1"/>
  <c r="H104" i="5"/>
  <c r="D105" i="5"/>
  <c r="E105" i="5"/>
  <c r="F105" i="5"/>
  <c r="G105" i="5"/>
  <c r="H105" i="5"/>
  <c r="D106" i="5"/>
  <c r="E106" i="5"/>
  <c r="G106" i="5"/>
  <c r="F106" i="5" s="1"/>
  <c r="H106" i="5"/>
  <c r="D107" i="5"/>
  <c r="E107" i="5"/>
  <c r="G107" i="5"/>
  <c r="H107" i="5"/>
  <c r="D108" i="5"/>
  <c r="E108" i="5"/>
  <c r="G108" i="5"/>
  <c r="F108" i="5" s="1"/>
  <c r="H108" i="5"/>
  <c r="D109" i="5"/>
  <c r="E109" i="5"/>
  <c r="F109" i="5"/>
  <c r="G109" i="5"/>
  <c r="H109" i="5"/>
  <c r="D110" i="5"/>
  <c r="E110" i="5"/>
  <c r="G110" i="5"/>
  <c r="F110" i="5" s="1"/>
  <c r="H110" i="5"/>
  <c r="D111" i="5"/>
  <c r="E111" i="5"/>
  <c r="G111" i="5"/>
  <c r="H111" i="5"/>
  <c r="D112" i="5"/>
  <c r="E112" i="5"/>
  <c r="G112" i="5"/>
  <c r="F112" i="5" s="1"/>
  <c r="H112" i="5"/>
  <c r="D113" i="5"/>
  <c r="E113" i="5"/>
  <c r="F113" i="5"/>
  <c r="G113" i="5"/>
  <c r="H113" i="5"/>
  <c r="D114" i="5"/>
  <c r="E114" i="5"/>
  <c r="G114" i="5"/>
  <c r="F114" i="5" s="1"/>
  <c r="H114" i="5"/>
  <c r="D115" i="5"/>
  <c r="E115" i="5"/>
  <c r="G115" i="5"/>
  <c r="H115" i="5"/>
  <c r="D116" i="5"/>
  <c r="E116" i="5"/>
  <c r="G116" i="5"/>
  <c r="F116" i="5" s="1"/>
  <c r="H116" i="5"/>
  <c r="D117" i="5"/>
  <c r="E117" i="5"/>
  <c r="F117" i="5"/>
  <c r="G117" i="5"/>
  <c r="H117" i="5"/>
  <c r="D118" i="5"/>
  <c r="E118" i="5"/>
  <c r="G118" i="5"/>
  <c r="F118" i="5" s="1"/>
  <c r="H118" i="5"/>
  <c r="D119" i="5"/>
  <c r="E119" i="5"/>
  <c r="G119" i="5"/>
  <c r="H119" i="5"/>
  <c r="D120" i="5"/>
  <c r="E120" i="5"/>
  <c r="G120" i="5"/>
  <c r="F120" i="5" s="1"/>
  <c r="H120" i="5"/>
  <c r="D121" i="5"/>
  <c r="E121" i="5"/>
  <c r="F121" i="5"/>
  <c r="G121" i="5"/>
  <c r="H121" i="5"/>
  <c r="D122" i="5"/>
  <c r="E122" i="5"/>
  <c r="G122" i="5"/>
  <c r="F122" i="5" s="1"/>
  <c r="H122" i="5"/>
  <c r="D123" i="5"/>
  <c r="E123" i="5"/>
  <c r="G123" i="5"/>
  <c r="H123" i="5"/>
  <c r="D124" i="5"/>
  <c r="E124" i="5"/>
  <c r="G124" i="5"/>
  <c r="F124" i="5" s="1"/>
  <c r="H124" i="5"/>
  <c r="D125" i="5"/>
  <c r="E125" i="5"/>
  <c r="F125" i="5"/>
  <c r="G125" i="5"/>
  <c r="H125" i="5"/>
  <c r="D126" i="5"/>
  <c r="E126" i="5"/>
  <c r="G126" i="5"/>
  <c r="F126" i="5" s="1"/>
  <c r="H126" i="5"/>
  <c r="D127" i="5"/>
  <c r="E127" i="5"/>
  <c r="G127" i="5"/>
  <c r="H127" i="5"/>
  <c r="D128" i="5"/>
  <c r="E128" i="5"/>
  <c r="G128" i="5"/>
  <c r="F128" i="5" s="1"/>
  <c r="H128" i="5"/>
  <c r="D129" i="5"/>
  <c r="E129" i="5"/>
  <c r="F129" i="5"/>
  <c r="G129" i="5"/>
  <c r="H129" i="5"/>
  <c r="D130" i="5"/>
  <c r="E130" i="5"/>
  <c r="G130" i="5"/>
  <c r="F130" i="5" s="1"/>
  <c r="H130" i="5"/>
  <c r="D131" i="5"/>
  <c r="E131" i="5"/>
  <c r="G131" i="5"/>
  <c r="H131" i="5"/>
  <c r="D132" i="5"/>
  <c r="E132" i="5"/>
  <c r="G132" i="5"/>
  <c r="F132" i="5" s="1"/>
  <c r="H132" i="5"/>
  <c r="D133" i="5"/>
  <c r="E133" i="5"/>
  <c r="F133" i="5"/>
  <c r="G133" i="5"/>
  <c r="H133" i="5"/>
  <c r="D134" i="5"/>
  <c r="E134" i="5"/>
  <c r="G134" i="5"/>
  <c r="F134" i="5" s="1"/>
  <c r="H134" i="5"/>
  <c r="D135" i="5"/>
  <c r="E135" i="5"/>
  <c r="G135" i="5"/>
  <c r="H135" i="5"/>
  <c r="D136" i="5"/>
  <c r="E136" i="5"/>
  <c r="G136" i="5"/>
  <c r="F136" i="5" s="1"/>
  <c r="H136" i="5"/>
  <c r="D137" i="5"/>
  <c r="E137" i="5"/>
  <c r="F137" i="5"/>
  <c r="G137" i="5"/>
  <c r="H137" i="5"/>
  <c r="D138" i="5"/>
  <c r="E138" i="5"/>
  <c r="G138" i="5"/>
  <c r="F138" i="5" s="1"/>
  <c r="H138" i="5"/>
  <c r="D139" i="5"/>
  <c r="E139" i="5"/>
  <c r="G139" i="5"/>
  <c r="H139" i="5"/>
  <c r="D140" i="5"/>
  <c r="E140" i="5"/>
  <c r="G140" i="5"/>
  <c r="F140" i="5" s="1"/>
  <c r="H140" i="5"/>
  <c r="D141" i="5"/>
  <c r="E141" i="5"/>
  <c r="F141" i="5"/>
  <c r="G141" i="5"/>
  <c r="H141" i="5"/>
  <c r="D142" i="5"/>
  <c r="E142" i="5"/>
  <c r="G142" i="5"/>
  <c r="F142" i="5" s="1"/>
  <c r="H142" i="5"/>
  <c r="D143" i="5"/>
  <c r="E143" i="5"/>
  <c r="G143" i="5"/>
  <c r="H143" i="5"/>
  <c r="D144" i="5"/>
  <c r="E144" i="5"/>
  <c r="G144" i="5"/>
  <c r="F144" i="5" s="1"/>
  <c r="H144" i="5"/>
  <c r="D145" i="5"/>
  <c r="E145" i="5"/>
  <c r="F145" i="5"/>
  <c r="G145" i="5"/>
  <c r="H145" i="5"/>
  <c r="D146" i="5"/>
  <c r="E146" i="5"/>
  <c r="G146" i="5"/>
  <c r="F146" i="5" s="1"/>
  <c r="H146" i="5"/>
  <c r="D147" i="5"/>
  <c r="E147" i="5"/>
  <c r="G147" i="5"/>
  <c r="H147" i="5"/>
  <c r="D148" i="5"/>
  <c r="E148" i="5"/>
  <c r="G148" i="5"/>
  <c r="F148" i="5" s="1"/>
  <c r="H148" i="5"/>
  <c r="D149" i="5"/>
  <c r="E149" i="5"/>
  <c r="F149" i="5"/>
  <c r="G149" i="5"/>
  <c r="H149" i="5"/>
  <c r="D150" i="5"/>
  <c r="E150" i="5"/>
  <c r="G150" i="5"/>
  <c r="F150" i="5" s="1"/>
  <c r="H150" i="5"/>
  <c r="D151" i="5"/>
  <c r="E151" i="5"/>
  <c r="G151" i="5"/>
  <c r="H151" i="5"/>
  <c r="D152" i="5"/>
  <c r="E152" i="5"/>
  <c r="G152" i="5"/>
  <c r="F152" i="5" s="1"/>
  <c r="H152" i="5"/>
  <c r="D153" i="5"/>
  <c r="E153" i="5"/>
  <c r="F153" i="5"/>
  <c r="G153" i="5"/>
  <c r="H153" i="5"/>
  <c r="D154" i="5"/>
  <c r="E154" i="5"/>
  <c r="G154" i="5"/>
  <c r="F154" i="5" s="1"/>
  <c r="H154" i="5"/>
  <c r="D155" i="5"/>
  <c r="E155" i="5"/>
  <c r="G155" i="5"/>
  <c r="H155" i="5"/>
  <c r="D156" i="5"/>
  <c r="E156" i="5"/>
  <c r="G156" i="5"/>
  <c r="F156" i="5" s="1"/>
  <c r="H156" i="5"/>
  <c r="D157" i="5"/>
  <c r="E157" i="5"/>
  <c r="F157" i="5"/>
  <c r="G157" i="5"/>
  <c r="H157" i="5"/>
  <c r="D158" i="5"/>
  <c r="E158" i="5"/>
  <c r="G158" i="5"/>
  <c r="F158" i="5" s="1"/>
  <c r="H158" i="5"/>
  <c r="D159" i="5"/>
  <c r="E159" i="5"/>
  <c r="G159" i="5"/>
  <c r="H159" i="5"/>
  <c r="D160" i="5"/>
  <c r="E160" i="5"/>
  <c r="G160" i="5"/>
  <c r="F160" i="5" s="1"/>
  <c r="H160" i="5"/>
  <c r="D161" i="5"/>
  <c r="E161" i="5"/>
  <c r="F161" i="5"/>
  <c r="G161" i="5"/>
  <c r="H161" i="5"/>
  <c r="D162" i="5"/>
  <c r="E162" i="5"/>
  <c r="G162" i="5"/>
  <c r="F162" i="5" s="1"/>
  <c r="H162" i="5"/>
  <c r="D163" i="5"/>
  <c r="E163" i="5"/>
  <c r="G163" i="5"/>
  <c r="H163" i="5"/>
  <c r="D164" i="5"/>
  <c r="E164" i="5"/>
  <c r="G164" i="5"/>
  <c r="F164" i="5" s="1"/>
  <c r="H164" i="5"/>
  <c r="D165" i="5"/>
  <c r="E165" i="5"/>
  <c r="F165" i="5"/>
  <c r="G165" i="5"/>
  <c r="H165" i="5"/>
  <c r="D166" i="5"/>
  <c r="E166" i="5"/>
  <c r="G166" i="5"/>
  <c r="F166" i="5" s="1"/>
  <c r="H166" i="5"/>
  <c r="D167" i="5"/>
  <c r="E167" i="5"/>
  <c r="G167" i="5"/>
  <c r="H167" i="5"/>
  <c r="D168" i="5"/>
  <c r="E168" i="5"/>
  <c r="G168" i="5"/>
  <c r="F168" i="5" s="1"/>
  <c r="H168" i="5"/>
  <c r="D169" i="5"/>
  <c r="E169" i="5"/>
  <c r="F169" i="5"/>
  <c r="G169" i="5"/>
  <c r="H169" i="5"/>
  <c r="D170" i="5"/>
  <c r="E170" i="5"/>
  <c r="G170" i="5"/>
  <c r="F170" i="5" s="1"/>
  <c r="H170" i="5"/>
  <c r="D171" i="5"/>
  <c r="E171" i="5"/>
  <c r="G171" i="5"/>
  <c r="H171" i="5"/>
  <c r="D172" i="5"/>
  <c r="E172" i="5"/>
  <c r="G172" i="5"/>
  <c r="F172" i="5" s="1"/>
  <c r="H172" i="5"/>
  <c r="D173" i="5"/>
  <c r="E173" i="5"/>
  <c r="F173" i="5"/>
  <c r="G173" i="5"/>
  <c r="H173" i="5"/>
  <c r="D174" i="5"/>
  <c r="E174" i="5"/>
  <c r="G174" i="5"/>
  <c r="F174" i="5" s="1"/>
  <c r="H174" i="5"/>
  <c r="D175" i="5"/>
  <c r="E175" i="5"/>
  <c r="G175" i="5"/>
  <c r="H175" i="5"/>
  <c r="D176" i="5"/>
  <c r="E176" i="5"/>
  <c r="G176" i="5"/>
  <c r="F176" i="5" s="1"/>
  <c r="H176" i="5"/>
  <c r="D177" i="5"/>
  <c r="E177" i="5"/>
  <c r="F177" i="5"/>
  <c r="G177" i="5"/>
  <c r="H177" i="5"/>
  <c r="D178" i="5"/>
  <c r="E178" i="5"/>
  <c r="G178" i="5"/>
  <c r="F178" i="5" s="1"/>
  <c r="H178" i="5"/>
  <c r="D179" i="5"/>
  <c r="E179" i="5"/>
  <c r="G179" i="5"/>
  <c r="H179" i="5"/>
  <c r="D180" i="5"/>
  <c r="E180" i="5"/>
  <c r="G180" i="5"/>
  <c r="F180" i="5" s="1"/>
  <c r="H180" i="5"/>
  <c r="D181" i="5"/>
  <c r="E181" i="5"/>
  <c r="F181" i="5"/>
  <c r="G181" i="5"/>
  <c r="H181" i="5"/>
  <c r="D182" i="5"/>
  <c r="E182" i="5"/>
  <c r="G182" i="5"/>
  <c r="F182" i="5" s="1"/>
  <c r="H182" i="5"/>
  <c r="D183" i="5"/>
  <c r="E183" i="5"/>
  <c r="G183" i="5"/>
  <c r="H183" i="5"/>
  <c r="D184" i="5"/>
  <c r="E184" i="5"/>
  <c r="G184" i="5"/>
  <c r="F184" i="5" s="1"/>
  <c r="H184" i="5"/>
  <c r="D185" i="5"/>
  <c r="E185" i="5"/>
  <c r="F185" i="5"/>
  <c r="G185" i="5"/>
  <c r="H185" i="5"/>
  <c r="D186" i="5"/>
  <c r="E186" i="5"/>
  <c r="G186" i="5"/>
  <c r="F186" i="5" s="1"/>
  <c r="H186" i="5"/>
  <c r="D187" i="5"/>
  <c r="E187" i="5"/>
  <c r="G187" i="5"/>
  <c r="H187" i="5"/>
  <c r="D188" i="5"/>
  <c r="E188" i="5"/>
  <c r="G188" i="5"/>
  <c r="F188" i="5" s="1"/>
  <c r="H188" i="5"/>
  <c r="D189" i="5"/>
  <c r="E189" i="5"/>
  <c r="F189" i="5"/>
  <c r="G189" i="5"/>
  <c r="H189" i="5"/>
  <c r="D190" i="5"/>
  <c r="E190" i="5"/>
  <c r="G190" i="5"/>
  <c r="F190" i="5" s="1"/>
  <c r="H190" i="5"/>
  <c r="D191" i="5"/>
  <c r="E191" i="5"/>
  <c r="G191" i="5"/>
  <c r="H191" i="5"/>
  <c r="D192" i="5"/>
  <c r="E192" i="5"/>
  <c r="G192" i="5"/>
  <c r="F192" i="5" s="1"/>
  <c r="H192" i="5"/>
  <c r="D193" i="5"/>
  <c r="E193" i="5"/>
  <c r="F193" i="5"/>
  <c r="G193" i="5"/>
  <c r="H193" i="5"/>
  <c r="D194" i="5"/>
  <c r="E194" i="5"/>
  <c r="G194" i="5"/>
  <c r="F194" i="5" s="1"/>
  <c r="H194" i="5"/>
  <c r="D195" i="5"/>
  <c r="E195" i="5"/>
  <c r="G195" i="5"/>
  <c r="H195" i="5"/>
  <c r="D196" i="5"/>
  <c r="E196" i="5"/>
  <c r="G196" i="5"/>
  <c r="F196" i="5" s="1"/>
  <c r="H196" i="5"/>
  <c r="D197" i="5"/>
  <c r="E197" i="5"/>
  <c r="F197" i="5"/>
  <c r="G197" i="5"/>
  <c r="H197" i="5"/>
  <c r="D198" i="5"/>
  <c r="E198" i="5"/>
  <c r="G198" i="5"/>
  <c r="F198" i="5" s="1"/>
  <c r="H198" i="5"/>
  <c r="D199" i="5"/>
  <c r="E199" i="5"/>
  <c r="G199" i="5"/>
  <c r="H199" i="5"/>
  <c r="D200" i="5"/>
  <c r="E200" i="5"/>
  <c r="G200" i="5"/>
  <c r="F200" i="5" s="1"/>
  <c r="H200" i="5"/>
  <c r="D201" i="5"/>
  <c r="E201" i="5"/>
  <c r="F201" i="5"/>
  <c r="G201" i="5"/>
  <c r="H201" i="5"/>
  <c r="D202" i="5"/>
  <c r="E202" i="5"/>
  <c r="G202" i="5"/>
  <c r="F202" i="5" s="1"/>
  <c r="H202" i="5"/>
  <c r="D57" i="5"/>
  <c r="E57" i="5"/>
  <c r="G57" i="5"/>
  <c r="F57" i="5" s="1"/>
  <c r="H57" i="5"/>
  <c r="D58" i="5"/>
  <c r="E58" i="5"/>
  <c r="F58" i="5"/>
  <c r="G58" i="5"/>
  <c r="H58" i="5"/>
  <c r="D59" i="5"/>
  <c r="E59" i="5"/>
  <c r="G59" i="5"/>
  <c r="F59" i="5" s="1"/>
  <c r="H59" i="5"/>
  <c r="D60" i="5"/>
  <c r="E60" i="5"/>
  <c r="G60" i="5"/>
  <c r="F60" i="5" s="1"/>
  <c r="H60" i="5"/>
  <c r="D61" i="5"/>
  <c r="E61" i="5"/>
  <c r="G61" i="5"/>
  <c r="F61" i="5" s="1"/>
  <c r="H61" i="5"/>
  <c r="D62" i="5"/>
  <c r="E62" i="5"/>
  <c r="F62" i="5"/>
  <c r="G62" i="5"/>
  <c r="H62" i="5"/>
  <c r="D63" i="5"/>
  <c r="E63" i="5"/>
  <c r="G63" i="5"/>
  <c r="F63" i="5" s="1"/>
  <c r="H63" i="5"/>
  <c r="D64" i="5"/>
  <c r="E64" i="5"/>
  <c r="G64" i="5"/>
  <c r="F64" i="5" s="1"/>
  <c r="H64" i="5"/>
  <c r="D65" i="5"/>
  <c r="E65" i="5"/>
  <c r="G65" i="5"/>
  <c r="F65" i="5" s="1"/>
  <c r="H65" i="5"/>
  <c r="D66" i="5"/>
  <c r="E66" i="5"/>
  <c r="F66" i="5"/>
  <c r="G66" i="5"/>
  <c r="H66" i="5"/>
  <c r="D67" i="5"/>
  <c r="E67" i="5"/>
  <c r="G67" i="5"/>
  <c r="F67" i="5" s="1"/>
  <c r="H67"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202" i="5"/>
  <c r="B201" i="5"/>
  <c r="B202"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AD33" i="6"/>
  <c r="AD49" i="6"/>
  <c r="AC49" i="6"/>
  <c r="AD48" i="6"/>
  <c r="AC48" i="6"/>
  <c r="AD47" i="6"/>
  <c r="AD46" i="6"/>
  <c r="AD38" i="6"/>
  <c r="AD39" i="6"/>
  <c r="AD40" i="6"/>
  <c r="AD41" i="6"/>
  <c r="AD42" i="6"/>
  <c r="AD43" i="6"/>
  <c r="AD44" i="6"/>
  <c r="AD45" i="6"/>
  <c r="AD37" i="6"/>
  <c r="AC47" i="6"/>
  <c r="AC46" i="6"/>
  <c r="AC38" i="6"/>
  <c r="AC39" i="6"/>
  <c r="AC40" i="6"/>
  <c r="AC41" i="6"/>
  <c r="AC42" i="6"/>
  <c r="AC43" i="6"/>
  <c r="AC44" i="6"/>
  <c r="AC45" i="6"/>
  <c r="AC37" i="6"/>
  <c r="AC33" i="6"/>
  <c r="AD32" i="6"/>
  <c r="AD31" i="6"/>
  <c r="AD30" i="6"/>
  <c r="AD22" i="6"/>
  <c r="AD23" i="6"/>
  <c r="AD24" i="6"/>
  <c r="AD25" i="6"/>
  <c r="AD26" i="6"/>
  <c r="AD27" i="6"/>
  <c r="AD28" i="6"/>
  <c r="AD29" i="6"/>
  <c r="AD21" i="6"/>
  <c r="AC32" i="6"/>
  <c r="AC31" i="6"/>
  <c r="AC30" i="6"/>
  <c r="AC22" i="6"/>
  <c r="AC23" i="6"/>
  <c r="AC24" i="6"/>
  <c r="AC25" i="6"/>
  <c r="AC26" i="6"/>
  <c r="AC27" i="6"/>
  <c r="AC28" i="6"/>
  <c r="AC29" i="6"/>
  <c r="AC21" i="6"/>
  <c r="AC20" i="6"/>
  <c r="AD17" i="6"/>
  <c r="AD14" i="6"/>
  <c r="AD15" i="6" s="1"/>
  <c r="AD16" i="6" s="1"/>
  <c r="AD6" i="6"/>
  <c r="AD7" i="6"/>
  <c r="AD8" i="6"/>
  <c r="AD9" i="6"/>
  <c r="AD10" i="6"/>
  <c r="AD11" i="6"/>
  <c r="AD12" i="6"/>
  <c r="AD13" i="6"/>
  <c r="AD5" i="6"/>
  <c r="AC9" i="6"/>
  <c r="AC13" i="6"/>
  <c r="AC5" i="6"/>
  <c r="AC4" i="6"/>
  <c r="AC6" i="6" s="1"/>
  <c r="B32" i="6"/>
  <c r="B25" i="6"/>
  <c r="B18" i="6"/>
  <c r="B22" i="6"/>
  <c r="B20" i="6"/>
  <c r="B15" i="6"/>
  <c r="B13" i="6"/>
  <c r="F88" i="5" l="1"/>
  <c r="F84" i="5"/>
  <c r="F80" i="5"/>
  <c r="F76" i="5"/>
  <c r="F72" i="5"/>
  <c r="F68" i="5"/>
  <c r="F191" i="5"/>
  <c r="F187" i="5"/>
  <c r="F179" i="5"/>
  <c r="F171" i="5"/>
  <c r="F163" i="5"/>
  <c r="F151" i="5"/>
  <c r="F143" i="5"/>
  <c r="F139" i="5"/>
  <c r="F135" i="5"/>
  <c r="F131" i="5"/>
  <c r="F127" i="5"/>
  <c r="F123" i="5"/>
  <c r="F119" i="5"/>
  <c r="F115" i="5"/>
  <c r="F111" i="5"/>
  <c r="F107" i="5"/>
  <c r="F103" i="5"/>
  <c r="F99" i="5"/>
  <c r="F95" i="5"/>
  <c r="F91" i="5"/>
  <c r="F87" i="5"/>
  <c r="F83" i="5"/>
  <c r="F79" i="5"/>
  <c r="F75" i="5"/>
  <c r="F71" i="5"/>
  <c r="F199" i="5"/>
  <c r="F159" i="5"/>
  <c r="AC12" i="6"/>
  <c r="AC8" i="6"/>
  <c r="AC11" i="6"/>
  <c r="AC7" i="6"/>
  <c r="AC10" i="6"/>
  <c r="S11" i="6"/>
  <c r="S12" i="6"/>
  <c r="H14" i="6"/>
  <c r="H15" i="6"/>
  <c r="H16" i="6"/>
  <c r="H17" i="6"/>
  <c r="H18" i="6"/>
  <c r="H19" i="6"/>
  <c r="H20" i="6"/>
  <c r="H21" i="6"/>
  <c r="H13" i="6"/>
  <c r="F14" i="6"/>
  <c r="F15" i="6"/>
  <c r="F16" i="6"/>
  <c r="F17" i="6"/>
  <c r="F18" i="6"/>
  <c r="F19" i="6"/>
  <c r="F20" i="6"/>
  <c r="F21" i="6"/>
  <c r="F13" i="6"/>
  <c r="D14" i="6"/>
  <c r="D15" i="6"/>
  <c r="D16" i="6"/>
  <c r="D17" i="6"/>
  <c r="D18" i="6"/>
  <c r="D19" i="6"/>
  <c r="D20" i="6"/>
  <c r="D21" i="6"/>
  <c r="D13" i="6"/>
  <c r="X201" i="4"/>
  <c r="Y201" i="4"/>
  <c r="Z201" i="4"/>
  <c r="AA201" i="4"/>
  <c r="AB201" i="4"/>
  <c r="AC201" i="4"/>
  <c r="AD201" i="4"/>
  <c r="AE201" i="4"/>
  <c r="AF201" i="4"/>
  <c r="AG201" i="4"/>
  <c r="AH201" i="4"/>
  <c r="AI201" i="4"/>
  <c r="AJ201" i="4"/>
  <c r="AK201" i="4"/>
  <c r="AL201" i="4"/>
  <c r="AM201" i="4"/>
  <c r="AN201" i="4"/>
  <c r="AO201" i="4"/>
  <c r="X202" i="4"/>
  <c r="Y202" i="4"/>
  <c r="Z202" i="4"/>
  <c r="AA202" i="4"/>
  <c r="AB202" i="4"/>
  <c r="AC202" i="4"/>
  <c r="AD202" i="4"/>
  <c r="AE202" i="4"/>
  <c r="AF202" i="4"/>
  <c r="AG202" i="4"/>
  <c r="AH202" i="4"/>
  <c r="AI202" i="4"/>
  <c r="AJ202" i="4"/>
  <c r="AK202" i="4"/>
  <c r="AL202" i="4"/>
  <c r="AM202" i="4"/>
  <c r="AN202" i="4"/>
  <c r="AO202" i="4"/>
  <c r="X57" i="4"/>
  <c r="Y57" i="4"/>
  <c r="Z57" i="4"/>
  <c r="AA57" i="4"/>
  <c r="AB57" i="4"/>
  <c r="AC57" i="4"/>
  <c r="AD57" i="4"/>
  <c r="AE57" i="4"/>
  <c r="AF57" i="4"/>
  <c r="AG57" i="4"/>
  <c r="AH57" i="4"/>
  <c r="AI57" i="4"/>
  <c r="AJ57" i="4"/>
  <c r="AK57" i="4"/>
  <c r="AL57" i="4"/>
  <c r="AM57" i="4"/>
  <c r="AN57" i="4"/>
  <c r="AO57" i="4"/>
  <c r="X58" i="4"/>
  <c r="Y58" i="4"/>
  <c r="Z58" i="4"/>
  <c r="AA58" i="4"/>
  <c r="AB58" i="4"/>
  <c r="AC58" i="4"/>
  <c r="AD58" i="4"/>
  <c r="AE58" i="4"/>
  <c r="AF58" i="4"/>
  <c r="AG58" i="4"/>
  <c r="AH58" i="4"/>
  <c r="AI58" i="4"/>
  <c r="AJ58" i="4"/>
  <c r="AK58" i="4"/>
  <c r="AL58" i="4"/>
  <c r="AM58" i="4"/>
  <c r="AN58" i="4"/>
  <c r="AO58" i="4"/>
  <c r="X59" i="4"/>
  <c r="Y59" i="4"/>
  <c r="Z59" i="4"/>
  <c r="AA59" i="4"/>
  <c r="AB59" i="4"/>
  <c r="AC59" i="4"/>
  <c r="AD59" i="4"/>
  <c r="AE59" i="4"/>
  <c r="AF59" i="4"/>
  <c r="AG59" i="4"/>
  <c r="AH59" i="4"/>
  <c r="AI59" i="4"/>
  <c r="AJ59" i="4"/>
  <c r="AK59" i="4"/>
  <c r="AL59" i="4"/>
  <c r="AM59" i="4"/>
  <c r="AN59" i="4"/>
  <c r="AO59" i="4"/>
  <c r="X60" i="4"/>
  <c r="Y60" i="4"/>
  <c r="Z60" i="4"/>
  <c r="AA60" i="4"/>
  <c r="AB60" i="4"/>
  <c r="AC60" i="4"/>
  <c r="AD60" i="4"/>
  <c r="AE60" i="4"/>
  <c r="AF60" i="4"/>
  <c r="AG60" i="4"/>
  <c r="AH60" i="4"/>
  <c r="AI60" i="4"/>
  <c r="AJ60" i="4"/>
  <c r="AK60" i="4"/>
  <c r="AL60" i="4"/>
  <c r="AM60" i="4"/>
  <c r="AN60" i="4"/>
  <c r="AO60" i="4"/>
  <c r="X61" i="4"/>
  <c r="Y61" i="4"/>
  <c r="Z61" i="4"/>
  <c r="AA61" i="4"/>
  <c r="AB61" i="4"/>
  <c r="AC61" i="4"/>
  <c r="AD61" i="4"/>
  <c r="AE61" i="4"/>
  <c r="AF61" i="4"/>
  <c r="AG61" i="4"/>
  <c r="AH61" i="4"/>
  <c r="AI61" i="4"/>
  <c r="AJ61" i="4"/>
  <c r="AK61" i="4"/>
  <c r="AL61" i="4"/>
  <c r="AM61" i="4"/>
  <c r="AN61" i="4"/>
  <c r="AO61" i="4"/>
  <c r="X62" i="4"/>
  <c r="Y62" i="4"/>
  <c r="Z62" i="4"/>
  <c r="AA62" i="4"/>
  <c r="AB62" i="4"/>
  <c r="AC62" i="4"/>
  <c r="AD62" i="4"/>
  <c r="AE62" i="4"/>
  <c r="AF62" i="4"/>
  <c r="AG62" i="4"/>
  <c r="AH62" i="4"/>
  <c r="AI62" i="4"/>
  <c r="AJ62" i="4"/>
  <c r="AK62" i="4"/>
  <c r="AL62" i="4"/>
  <c r="AM62" i="4"/>
  <c r="AN62" i="4"/>
  <c r="AO62" i="4"/>
  <c r="X63" i="4"/>
  <c r="Y63" i="4"/>
  <c r="Z63" i="4"/>
  <c r="AA63" i="4"/>
  <c r="AB63" i="4"/>
  <c r="AC63" i="4"/>
  <c r="AD63" i="4"/>
  <c r="AE63" i="4"/>
  <c r="AF63" i="4"/>
  <c r="AG63" i="4"/>
  <c r="AH63" i="4"/>
  <c r="AI63" i="4"/>
  <c r="AJ63" i="4"/>
  <c r="AK63" i="4"/>
  <c r="AL63" i="4"/>
  <c r="AM63" i="4"/>
  <c r="AN63" i="4"/>
  <c r="AO63" i="4"/>
  <c r="X64" i="4"/>
  <c r="Y64" i="4"/>
  <c r="Z64" i="4"/>
  <c r="AA64" i="4"/>
  <c r="AB64" i="4"/>
  <c r="AC64" i="4"/>
  <c r="AD64" i="4"/>
  <c r="AE64" i="4"/>
  <c r="AF64" i="4"/>
  <c r="AG64" i="4"/>
  <c r="AH64" i="4"/>
  <c r="AI64" i="4"/>
  <c r="AJ64" i="4"/>
  <c r="AK64" i="4"/>
  <c r="AL64" i="4"/>
  <c r="AM64" i="4"/>
  <c r="AN64" i="4"/>
  <c r="AO64" i="4"/>
  <c r="X65" i="4"/>
  <c r="Y65" i="4"/>
  <c r="Z65" i="4"/>
  <c r="AA65" i="4"/>
  <c r="AB65" i="4"/>
  <c r="AC65" i="4"/>
  <c r="AD65" i="4"/>
  <c r="AE65" i="4"/>
  <c r="AF65" i="4"/>
  <c r="AG65" i="4"/>
  <c r="AH65" i="4"/>
  <c r="AI65" i="4"/>
  <c r="AJ65" i="4"/>
  <c r="AK65" i="4"/>
  <c r="AL65" i="4"/>
  <c r="AM65" i="4"/>
  <c r="AN65" i="4"/>
  <c r="AO65" i="4"/>
  <c r="X66" i="4"/>
  <c r="Y66" i="4"/>
  <c r="Z66" i="4"/>
  <c r="AA66" i="4"/>
  <c r="AB66" i="4"/>
  <c r="AC66" i="4"/>
  <c r="AD66" i="4"/>
  <c r="AE66" i="4"/>
  <c r="AF66" i="4"/>
  <c r="AG66" i="4"/>
  <c r="AH66" i="4"/>
  <c r="AI66" i="4"/>
  <c r="AJ66" i="4"/>
  <c r="AK66" i="4"/>
  <c r="AL66" i="4"/>
  <c r="AM66" i="4"/>
  <c r="AN66" i="4"/>
  <c r="AO66" i="4"/>
  <c r="X67" i="4"/>
  <c r="Y67" i="4"/>
  <c r="Z67" i="4"/>
  <c r="AA67" i="4"/>
  <c r="AB67" i="4"/>
  <c r="AC67" i="4"/>
  <c r="AD67" i="4"/>
  <c r="AE67" i="4"/>
  <c r="AF67" i="4"/>
  <c r="AG67" i="4"/>
  <c r="AH67" i="4"/>
  <c r="AI67" i="4"/>
  <c r="AJ67" i="4"/>
  <c r="AK67" i="4"/>
  <c r="AL67" i="4"/>
  <c r="AM67" i="4"/>
  <c r="AN67" i="4"/>
  <c r="AO67" i="4"/>
  <c r="X68" i="4"/>
  <c r="Y68" i="4"/>
  <c r="Z68" i="4"/>
  <c r="AA68" i="4"/>
  <c r="AB68" i="4"/>
  <c r="AC68" i="4"/>
  <c r="AD68" i="4"/>
  <c r="AE68" i="4"/>
  <c r="AF68" i="4"/>
  <c r="AG68" i="4"/>
  <c r="AH68" i="4"/>
  <c r="AI68" i="4"/>
  <c r="AJ68" i="4"/>
  <c r="AK68" i="4"/>
  <c r="AL68" i="4"/>
  <c r="AM68" i="4"/>
  <c r="AN68" i="4"/>
  <c r="AO68" i="4"/>
  <c r="X69" i="4"/>
  <c r="Y69" i="4"/>
  <c r="Z69" i="4"/>
  <c r="AA69" i="4"/>
  <c r="AB69" i="4"/>
  <c r="AC69" i="4"/>
  <c r="AD69" i="4"/>
  <c r="AE69" i="4"/>
  <c r="AF69" i="4"/>
  <c r="AG69" i="4"/>
  <c r="AH69" i="4"/>
  <c r="AI69" i="4"/>
  <c r="AJ69" i="4"/>
  <c r="AK69" i="4"/>
  <c r="AL69" i="4"/>
  <c r="AM69" i="4"/>
  <c r="AN69" i="4"/>
  <c r="AO69" i="4"/>
  <c r="X70" i="4"/>
  <c r="Y70" i="4"/>
  <c r="Z70" i="4"/>
  <c r="AA70" i="4"/>
  <c r="AB70" i="4"/>
  <c r="AC70" i="4"/>
  <c r="AD70" i="4"/>
  <c r="AE70" i="4"/>
  <c r="AF70" i="4"/>
  <c r="AG70" i="4"/>
  <c r="AH70" i="4"/>
  <c r="AI70" i="4"/>
  <c r="AJ70" i="4"/>
  <c r="AK70" i="4"/>
  <c r="AL70" i="4"/>
  <c r="AM70" i="4"/>
  <c r="AN70" i="4"/>
  <c r="AO70" i="4"/>
  <c r="X71" i="4"/>
  <c r="Y71" i="4"/>
  <c r="Z71" i="4"/>
  <c r="AA71" i="4"/>
  <c r="AB71" i="4"/>
  <c r="AC71" i="4"/>
  <c r="AD71" i="4"/>
  <c r="AE71" i="4"/>
  <c r="AF71" i="4"/>
  <c r="AG71" i="4"/>
  <c r="AH71" i="4"/>
  <c r="AI71" i="4"/>
  <c r="AJ71" i="4"/>
  <c r="AK71" i="4"/>
  <c r="AL71" i="4"/>
  <c r="AM71" i="4"/>
  <c r="AN71" i="4"/>
  <c r="AO71" i="4"/>
  <c r="X72" i="4"/>
  <c r="Y72" i="4"/>
  <c r="Z72" i="4"/>
  <c r="AA72" i="4"/>
  <c r="AB72" i="4"/>
  <c r="AC72" i="4"/>
  <c r="AD72" i="4"/>
  <c r="AE72" i="4"/>
  <c r="AF72" i="4"/>
  <c r="AG72" i="4"/>
  <c r="AH72" i="4"/>
  <c r="AI72" i="4"/>
  <c r="AJ72" i="4"/>
  <c r="AK72" i="4"/>
  <c r="AL72" i="4"/>
  <c r="AM72" i="4"/>
  <c r="AN72" i="4"/>
  <c r="AO72" i="4"/>
  <c r="X73" i="4"/>
  <c r="Y73" i="4"/>
  <c r="Z73" i="4"/>
  <c r="AA73" i="4"/>
  <c r="AB73" i="4"/>
  <c r="AC73" i="4"/>
  <c r="AD73" i="4"/>
  <c r="AE73" i="4"/>
  <c r="AF73" i="4"/>
  <c r="AG73" i="4"/>
  <c r="AH73" i="4"/>
  <c r="AI73" i="4"/>
  <c r="AJ73" i="4"/>
  <c r="AK73" i="4"/>
  <c r="AL73" i="4"/>
  <c r="AM73" i="4"/>
  <c r="AN73" i="4"/>
  <c r="AO73" i="4"/>
  <c r="X74" i="4"/>
  <c r="Y74" i="4"/>
  <c r="Z74" i="4"/>
  <c r="AA74" i="4"/>
  <c r="AB74" i="4"/>
  <c r="AC74" i="4"/>
  <c r="AD74" i="4"/>
  <c r="AE74" i="4"/>
  <c r="AF74" i="4"/>
  <c r="AG74" i="4"/>
  <c r="AH74" i="4"/>
  <c r="AI74" i="4"/>
  <c r="AJ74" i="4"/>
  <c r="AK74" i="4"/>
  <c r="AL74" i="4"/>
  <c r="AM74" i="4"/>
  <c r="AN74" i="4"/>
  <c r="AO74" i="4"/>
  <c r="X75" i="4"/>
  <c r="Y75" i="4"/>
  <c r="Z75" i="4"/>
  <c r="AA75" i="4"/>
  <c r="AB75" i="4"/>
  <c r="AC75" i="4"/>
  <c r="AD75" i="4"/>
  <c r="AE75" i="4"/>
  <c r="AF75" i="4"/>
  <c r="AG75" i="4"/>
  <c r="AH75" i="4"/>
  <c r="AI75" i="4"/>
  <c r="AJ75" i="4"/>
  <c r="AK75" i="4"/>
  <c r="AL75" i="4"/>
  <c r="AM75" i="4"/>
  <c r="AN75" i="4"/>
  <c r="AO75" i="4"/>
  <c r="X76" i="4"/>
  <c r="Y76" i="4"/>
  <c r="Z76" i="4"/>
  <c r="AA76" i="4"/>
  <c r="AB76" i="4"/>
  <c r="AC76" i="4"/>
  <c r="AD76" i="4"/>
  <c r="AE76" i="4"/>
  <c r="AF76" i="4"/>
  <c r="AG76" i="4"/>
  <c r="AH76" i="4"/>
  <c r="AI76" i="4"/>
  <c r="AJ76" i="4"/>
  <c r="AK76" i="4"/>
  <c r="AL76" i="4"/>
  <c r="AM76" i="4"/>
  <c r="AN76" i="4"/>
  <c r="AO76" i="4"/>
  <c r="X77" i="4"/>
  <c r="Y77" i="4"/>
  <c r="Z77" i="4"/>
  <c r="AA77" i="4"/>
  <c r="AB77" i="4"/>
  <c r="AC77" i="4"/>
  <c r="AD77" i="4"/>
  <c r="AE77" i="4"/>
  <c r="AF77" i="4"/>
  <c r="AG77" i="4"/>
  <c r="AH77" i="4"/>
  <c r="AI77" i="4"/>
  <c r="AJ77" i="4"/>
  <c r="AK77" i="4"/>
  <c r="AL77" i="4"/>
  <c r="AM77" i="4"/>
  <c r="AN77" i="4"/>
  <c r="AO77" i="4"/>
  <c r="X78" i="4"/>
  <c r="Y78" i="4"/>
  <c r="Z78" i="4"/>
  <c r="AA78" i="4"/>
  <c r="AB78" i="4"/>
  <c r="AC78" i="4"/>
  <c r="AD78" i="4"/>
  <c r="AE78" i="4"/>
  <c r="AF78" i="4"/>
  <c r="AG78" i="4"/>
  <c r="AH78" i="4"/>
  <c r="AI78" i="4"/>
  <c r="AJ78" i="4"/>
  <c r="AK78" i="4"/>
  <c r="AL78" i="4"/>
  <c r="AM78" i="4"/>
  <c r="AN78" i="4"/>
  <c r="AO78" i="4"/>
  <c r="X79" i="4"/>
  <c r="Y79" i="4"/>
  <c r="Z79" i="4"/>
  <c r="AA79" i="4"/>
  <c r="AB79" i="4"/>
  <c r="AC79" i="4"/>
  <c r="AD79" i="4"/>
  <c r="AE79" i="4"/>
  <c r="AF79" i="4"/>
  <c r="AG79" i="4"/>
  <c r="AH79" i="4"/>
  <c r="AI79" i="4"/>
  <c r="AJ79" i="4"/>
  <c r="AK79" i="4"/>
  <c r="AL79" i="4"/>
  <c r="AM79" i="4"/>
  <c r="AN79" i="4"/>
  <c r="AO79" i="4"/>
  <c r="X80" i="4"/>
  <c r="Y80" i="4"/>
  <c r="Z80" i="4"/>
  <c r="AA80" i="4"/>
  <c r="AB80" i="4"/>
  <c r="AC80" i="4"/>
  <c r="AD80" i="4"/>
  <c r="AE80" i="4"/>
  <c r="AF80" i="4"/>
  <c r="AG80" i="4"/>
  <c r="AH80" i="4"/>
  <c r="AI80" i="4"/>
  <c r="AJ80" i="4"/>
  <c r="AK80" i="4"/>
  <c r="AL80" i="4"/>
  <c r="AM80" i="4"/>
  <c r="AN80" i="4"/>
  <c r="AO80" i="4"/>
  <c r="X81" i="4"/>
  <c r="Y81" i="4"/>
  <c r="Z81" i="4"/>
  <c r="AA81" i="4"/>
  <c r="AB81" i="4"/>
  <c r="AC81" i="4"/>
  <c r="AD81" i="4"/>
  <c r="AE81" i="4"/>
  <c r="AF81" i="4"/>
  <c r="AG81" i="4"/>
  <c r="AH81" i="4"/>
  <c r="AI81" i="4"/>
  <c r="AJ81" i="4"/>
  <c r="AK81" i="4"/>
  <c r="AL81" i="4"/>
  <c r="AM81" i="4"/>
  <c r="AN81" i="4"/>
  <c r="AO81" i="4"/>
  <c r="X82" i="4"/>
  <c r="Y82" i="4"/>
  <c r="Z82" i="4"/>
  <c r="AA82" i="4"/>
  <c r="AB82" i="4"/>
  <c r="AC82" i="4"/>
  <c r="AD82" i="4"/>
  <c r="AE82" i="4"/>
  <c r="AF82" i="4"/>
  <c r="AG82" i="4"/>
  <c r="AH82" i="4"/>
  <c r="AI82" i="4"/>
  <c r="AJ82" i="4"/>
  <c r="AK82" i="4"/>
  <c r="AL82" i="4"/>
  <c r="AM82" i="4"/>
  <c r="AN82" i="4"/>
  <c r="AO82" i="4"/>
  <c r="X83" i="4"/>
  <c r="Y83" i="4"/>
  <c r="Z83" i="4"/>
  <c r="AA83" i="4"/>
  <c r="AB83" i="4"/>
  <c r="AC83" i="4"/>
  <c r="AD83" i="4"/>
  <c r="AE83" i="4"/>
  <c r="AF83" i="4"/>
  <c r="AG83" i="4"/>
  <c r="AH83" i="4"/>
  <c r="AI83" i="4"/>
  <c r="AJ83" i="4"/>
  <c r="AK83" i="4"/>
  <c r="AL83" i="4"/>
  <c r="AM83" i="4"/>
  <c r="AN83" i="4"/>
  <c r="AO83" i="4"/>
  <c r="X84" i="4"/>
  <c r="Y84" i="4"/>
  <c r="Z84" i="4"/>
  <c r="AA84" i="4"/>
  <c r="AB84" i="4"/>
  <c r="AC84" i="4"/>
  <c r="AD84" i="4"/>
  <c r="AE84" i="4"/>
  <c r="AF84" i="4"/>
  <c r="AG84" i="4"/>
  <c r="AH84" i="4"/>
  <c r="AI84" i="4"/>
  <c r="AJ84" i="4"/>
  <c r="AK84" i="4"/>
  <c r="AL84" i="4"/>
  <c r="AM84" i="4"/>
  <c r="AN84" i="4"/>
  <c r="AO84" i="4"/>
  <c r="X85" i="4"/>
  <c r="Y85" i="4"/>
  <c r="Z85" i="4"/>
  <c r="AA85" i="4"/>
  <c r="AB85" i="4"/>
  <c r="AC85" i="4"/>
  <c r="AD85" i="4"/>
  <c r="AE85" i="4"/>
  <c r="AF85" i="4"/>
  <c r="AG85" i="4"/>
  <c r="AH85" i="4"/>
  <c r="AI85" i="4"/>
  <c r="AJ85" i="4"/>
  <c r="AK85" i="4"/>
  <c r="AL85" i="4"/>
  <c r="AM85" i="4"/>
  <c r="AN85" i="4"/>
  <c r="AO85" i="4"/>
  <c r="X86" i="4"/>
  <c r="Y86" i="4"/>
  <c r="Z86" i="4"/>
  <c r="AA86" i="4"/>
  <c r="AB86" i="4"/>
  <c r="AC86" i="4"/>
  <c r="AD86" i="4"/>
  <c r="AE86" i="4"/>
  <c r="AF86" i="4"/>
  <c r="AG86" i="4"/>
  <c r="AH86" i="4"/>
  <c r="AI86" i="4"/>
  <c r="AJ86" i="4"/>
  <c r="AK86" i="4"/>
  <c r="AL86" i="4"/>
  <c r="AM86" i="4"/>
  <c r="AN86" i="4"/>
  <c r="AO86" i="4"/>
  <c r="X87" i="4"/>
  <c r="Y87" i="4"/>
  <c r="Z87" i="4"/>
  <c r="AA87" i="4"/>
  <c r="AB87" i="4"/>
  <c r="AC87" i="4"/>
  <c r="AD87" i="4"/>
  <c r="AE87" i="4"/>
  <c r="AF87" i="4"/>
  <c r="AG87" i="4"/>
  <c r="AH87" i="4"/>
  <c r="AI87" i="4"/>
  <c r="AJ87" i="4"/>
  <c r="AK87" i="4"/>
  <c r="AL87" i="4"/>
  <c r="AM87" i="4"/>
  <c r="AN87" i="4"/>
  <c r="AO87" i="4"/>
  <c r="X88" i="4"/>
  <c r="Y88" i="4"/>
  <c r="Z88" i="4"/>
  <c r="AA88" i="4"/>
  <c r="AB88" i="4"/>
  <c r="AC88" i="4"/>
  <c r="AD88" i="4"/>
  <c r="AE88" i="4"/>
  <c r="AF88" i="4"/>
  <c r="AG88" i="4"/>
  <c r="AH88" i="4"/>
  <c r="AI88" i="4"/>
  <c r="AJ88" i="4"/>
  <c r="AK88" i="4"/>
  <c r="AL88" i="4"/>
  <c r="AM88" i="4"/>
  <c r="AN88" i="4"/>
  <c r="AO88" i="4"/>
  <c r="X89" i="4"/>
  <c r="Y89" i="4"/>
  <c r="Z89" i="4"/>
  <c r="AA89" i="4"/>
  <c r="AB89" i="4"/>
  <c r="AC89" i="4"/>
  <c r="AD89" i="4"/>
  <c r="AE89" i="4"/>
  <c r="AF89" i="4"/>
  <c r="AG89" i="4"/>
  <c r="AH89" i="4"/>
  <c r="AI89" i="4"/>
  <c r="AJ89" i="4"/>
  <c r="AK89" i="4"/>
  <c r="AL89" i="4"/>
  <c r="AM89" i="4"/>
  <c r="AN89" i="4"/>
  <c r="AO89" i="4"/>
  <c r="X90" i="4"/>
  <c r="Y90" i="4"/>
  <c r="Z90" i="4"/>
  <c r="AA90" i="4"/>
  <c r="AB90" i="4"/>
  <c r="AC90" i="4"/>
  <c r="AD90" i="4"/>
  <c r="AE90" i="4"/>
  <c r="AF90" i="4"/>
  <c r="AG90" i="4"/>
  <c r="AH90" i="4"/>
  <c r="AI90" i="4"/>
  <c r="AJ90" i="4"/>
  <c r="AK90" i="4"/>
  <c r="AL90" i="4"/>
  <c r="AM90" i="4"/>
  <c r="AN90" i="4"/>
  <c r="AO90" i="4"/>
  <c r="X91" i="4"/>
  <c r="Y91" i="4"/>
  <c r="Z91" i="4"/>
  <c r="AA91" i="4"/>
  <c r="AB91" i="4"/>
  <c r="AC91" i="4"/>
  <c r="AD91" i="4"/>
  <c r="AE91" i="4"/>
  <c r="AF91" i="4"/>
  <c r="AG91" i="4"/>
  <c r="AH91" i="4"/>
  <c r="AI91" i="4"/>
  <c r="AJ91" i="4"/>
  <c r="AK91" i="4"/>
  <c r="AL91" i="4"/>
  <c r="AM91" i="4"/>
  <c r="AN91" i="4"/>
  <c r="AO91" i="4"/>
  <c r="X92" i="4"/>
  <c r="Y92" i="4"/>
  <c r="Z92" i="4"/>
  <c r="AA92" i="4"/>
  <c r="AB92" i="4"/>
  <c r="AC92" i="4"/>
  <c r="AD92" i="4"/>
  <c r="AE92" i="4"/>
  <c r="AF92" i="4"/>
  <c r="AG92" i="4"/>
  <c r="AH92" i="4"/>
  <c r="AI92" i="4"/>
  <c r="AJ92" i="4"/>
  <c r="AK92" i="4"/>
  <c r="AL92" i="4"/>
  <c r="AM92" i="4"/>
  <c r="AN92" i="4"/>
  <c r="AO92" i="4"/>
  <c r="X93" i="4"/>
  <c r="Y93" i="4"/>
  <c r="Z93" i="4"/>
  <c r="AA93" i="4"/>
  <c r="AB93" i="4"/>
  <c r="AC93" i="4"/>
  <c r="AD93" i="4"/>
  <c r="AE93" i="4"/>
  <c r="AF93" i="4"/>
  <c r="AG93" i="4"/>
  <c r="AH93" i="4"/>
  <c r="AI93" i="4"/>
  <c r="AJ93" i="4"/>
  <c r="AK93" i="4"/>
  <c r="AL93" i="4"/>
  <c r="AM93" i="4"/>
  <c r="AN93" i="4"/>
  <c r="AO93" i="4"/>
  <c r="X94" i="4"/>
  <c r="Y94" i="4"/>
  <c r="Z94" i="4"/>
  <c r="AA94" i="4"/>
  <c r="AB94" i="4"/>
  <c r="AC94" i="4"/>
  <c r="AD94" i="4"/>
  <c r="AE94" i="4"/>
  <c r="AF94" i="4"/>
  <c r="AG94" i="4"/>
  <c r="AH94" i="4"/>
  <c r="AI94" i="4"/>
  <c r="AJ94" i="4"/>
  <c r="AK94" i="4"/>
  <c r="AL94" i="4"/>
  <c r="AM94" i="4"/>
  <c r="AN94" i="4"/>
  <c r="AO94" i="4"/>
  <c r="X95" i="4"/>
  <c r="Y95" i="4"/>
  <c r="Z95" i="4"/>
  <c r="AA95" i="4"/>
  <c r="AB95" i="4"/>
  <c r="AC95" i="4"/>
  <c r="AD95" i="4"/>
  <c r="AE95" i="4"/>
  <c r="AF95" i="4"/>
  <c r="AG95" i="4"/>
  <c r="AH95" i="4"/>
  <c r="AI95" i="4"/>
  <c r="AJ95" i="4"/>
  <c r="AK95" i="4"/>
  <c r="AL95" i="4"/>
  <c r="AM95" i="4"/>
  <c r="AN95" i="4"/>
  <c r="AO95" i="4"/>
  <c r="X96" i="4"/>
  <c r="Y96" i="4"/>
  <c r="Z96" i="4"/>
  <c r="AA96" i="4"/>
  <c r="AB96" i="4"/>
  <c r="AC96" i="4"/>
  <c r="AD96" i="4"/>
  <c r="AE96" i="4"/>
  <c r="AF96" i="4"/>
  <c r="AG96" i="4"/>
  <c r="AH96" i="4"/>
  <c r="AI96" i="4"/>
  <c r="AJ96" i="4"/>
  <c r="AK96" i="4"/>
  <c r="AL96" i="4"/>
  <c r="AM96" i="4"/>
  <c r="AN96" i="4"/>
  <c r="AO96" i="4"/>
  <c r="X97" i="4"/>
  <c r="Y97" i="4"/>
  <c r="Z97" i="4"/>
  <c r="AA97" i="4"/>
  <c r="AB97" i="4"/>
  <c r="AC97" i="4"/>
  <c r="AD97" i="4"/>
  <c r="AE97" i="4"/>
  <c r="AF97" i="4"/>
  <c r="AG97" i="4"/>
  <c r="AH97" i="4"/>
  <c r="AI97" i="4"/>
  <c r="AJ97" i="4"/>
  <c r="AK97" i="4"/>
  <c r="AL97" i="4"/>
  <c r="AM97" i="4"/>
  <c r="AN97" i="4"/>
  <c r="AO97" i="4"/>
  <c r="X98" i="4"/>
  <c r="Y98" i="4"/>
  <c r="Z98" i="4"/>
  <c r="AA98" i="4"/>
  <c r="AB98" i="4"/>
  <c r="AC98" i="4"/>
  <c r="AD98" i="4"/>
  <c r="AE98" i="4"/>
  <c r="AF98" i="4"/>
  <c r="AG98" i="4"/>
  <c r="AH98" i="4"/>
  <c r="AI98" i="4"/>
  <c r="AJ98" i="4"/>
  <c r="AK98" i="4"/>
  <c r="AL98" i="4"/>
  <c r="AM98" i="4"/>
  <c r="AN98" i="4"/>
  <c r="AO98" i="4"/>
  <c r="X99" i="4"/>
  <c r="Y99" i="4"/>
  <c r="Z99" i="4"/>
  <c r="AA99" i="4"/>
  <c r="AB99" i="4"/>
  <c r="AC99" i="4"/>
  <c r="AD99" i="4"/>
  <c r="AE99" i="4"/>
  <c r="AF99" i="4"/>
  <c r="AG99" i="4"/>
  <c r="AH99" i="4"/>
  <c r="AI99" i="4"/>
  <c r="AJ99" i="4"/>
  <c r="AK99" i="4"/>
  <c r="AL99" i="4"/>
  <c r="AM99" i="4"/>
  <c r="AN99" i="4"/>
  <c r="AO99" i="4"/>
  <c r="X100" i="4"/>
  <c r="Y100" i="4"/>
  <c r="Z100" i="4"/>
  <c r="AA100" i="4"/>
  <c r="AB100" i="4"/>
  <c r="AC100" i="4"/>
  <c r="AD100" i="4"/>
  <c r="AE100" i="4"/>
  <c r="AF100" i="4"/>
  <c r="AG100" i="4"/>
  <c r="AH100" i="4"/>
  <c r="AI100" i="4"/>
  <c r="AJ100" i="4"/>
  <c r="AK100" i="4"/>
  <c r="AL100" i="4"/>
  <c r="AM100" i="4"/>
  <c r="AN100" i="4"/>
  <c r="AO100" i="4"/>
  <c r="X101" i="4"/>
  <c r="Y101" i="4"/>
  <c r="Z101" i="4"/>
  <c r="AA101" i="4"/>
  <c r="AB101" i="4"/>
  <c r="AC101" i="4"/>
  <c r="AD101" i="4"/>
  <c r="AE101" i="4"/>
  <c r="AF101" i="4"/>
  <c r="AG101" i="4"/>
  <c r="AH101" i="4"/>
  <c r="AI101" i="4"/>
  <c r="AJ101" i="4"/>
  <c r="AK101" i="4"/>
  <c r="AL101" i="4"/>
  <c r="AM101" i="4"/>
  <c r="AN101" i="4"/>
  <c r="AO101" i="4"/>
  <c r="X102" i="4"/>
  <c r="Y102" i="4"/>
  <c r="Z102" i="4"/>
  <c r="AA102" i="4"/>
  <c r="AB102" i="4"/>
  <c r="AC102" i="4"/>
  <c r="AD102" i="4"/>
  <c r="AE102" i="4"/>
  <c r="AF102" i="4"/>
  <c r="AG102" i="4"/>
  <c r="AH102" i="4"/>
  <c r="AI102" i="4"/>
  <c r="AJ102" i="4"/>
  <c r="AK102" i="4"/>
  <c r="AL102" i="4"/>
  <c r="AM102" i="4"/>
  <c r="AN102" i="4"/>
  <c r="AO102" i="4"/>
  <c r="X103" i="4"/>
  <c r="Y103" i="4"/>
  <c r="Z103" i="4"/>
  <c r="AA103" i="4"/>
  <c r="AB103" i="4"/>
  <c r="AC103" i="4"/>
  <c r="AD103" i="4"/>
  <c r="AE103" i="4"/>
  <c r="AF103" i="4"/>
  <c r="AG103" i="4"/>
  <c r="AH103" i="4"/>
  <c r="AI103" i="4"/>
  <c r="AJ103" i="4"/>
  <c r="AK103" i="4"/>
  <c r="AL103" i="4"/>
  <c r="AM103" i="4"/>
  <c r="AN103" i="4"/>
  <c r="AO103" i="4"/>
  <c r="X104" i="4"/>
  <c r="Y104" i="4"/>
  <c r="Z104" i="4"/>
  <c r="AA104" i="4"/>
  <c r="AB104" i="4"/>
  <c r="AC104" i="4"/>
  <c r="AD104" i="4"/>
  <c r="AE104" i="4"/>
  <c r="AF104" i="4"/>
  <c r="AG104" i="4"/>
  <c r="AH104" i="4"/>
  <c r="AI104" i="4"/>
  <c r="AJ104" i="4"/>
  <c r="AK104" i="4"/>
  <c r="AL104" i="4"/>
  <c r="AM104" i="4"/>
  <c r="AN104" i="4"/>
  <c r="AO104" i="4"/>
  <c r="X105" i="4"/>
  <c r="Y105" i="4"/>
  <c r="Z105" i="4"/>
  <c r="AA105" i="4"/>
  <c r="AB105" i="4"/>
  <c r="AC105" i="4"/>
  <c r="AD105" i="4"/>
  <c r="AE105" i="4"/>
  <c r="AF105" i="4"/>
  <c r="AG105" i="4"/>
  <c r="AH105" i="4"/>
  <c r="AI105" i="4"/>
  <c r="AJ105" i="4"/>
  <c r="AK105" i="4"/>
  <c r="AL105" i="4"/>
  <c r="AM105" i="4"/>
  <c r="AN105" i="4"/>
  <c r="AO105" i="4"/>
  <c r="X106" i="4"/>
  <c r="Y106" i="4"/>
  <c r="Z106" i="4"/>
  <c r="AA106" i="4"/>
  <c r="AB106" i="4"/>
  <c r="AC106" i="4"/>
  <c r="AD106" i="4"/>
  <c r="AE106" i="4"/>
  <c r="AF106" i="4"/>
  <c r="AG106" i="4"/>
  <c r="AH106" i="4"/>
  <c r="AI106" i="4"/>
  <c r="AJ106" i="4"/>
  <c r="AK106" i="4"/>
  <c r="AL106" i="4"/>
  <c r="AM106" i="4"/>
  <c r="AN106" i="4"/>
  <c r="AO106" i="4"/>
  <c r="X107" i="4"/>
  <c r="Y107" i="4"/>
  <c r="Z107" i="4"/>
  <c r="AA107" i="4"/>
  <c r="AB107" i="4"/>
  <c r="AC107" i="4"/>
  <c r="AD107" i="4"/>
  <c r="AE107" i="4"/>
  <c r="AF107" i="4"/>
  <c r="AG107" i="4"/>
  <c r="AH107" i="4"/>
  <c r="AI107" i="4"/>
  <c r="AJ107" i="4"/>
  <c r="AK107" i="4"/>
  <c r="AL107" i="4"/>
  <c r="AM107" i="4"/>
  <c r="AN107" i="4"/>
  <c r="AO107" i="4"/>
  <c r="X108" i="4"/>
  <c r="Y108" i="4"/>
  <c r="Z108" i="4"/>
  <c r="AA108" i="4"/>
  <c r="AB108" i="4"/>
  <c r="AC108" i="4"/>
  <c r="AD108" i="4"/>
  <c r="AE108" i="4"/>
  <c r="AF108" i="4"/>
  <c r="AG108" i="4"/>
  <c r="AH108" i="4"/>
  <c r="AI108" i="4"/>
  <c r="AJ108" i="4"/>
  <c r="AK108" i="4"/>
  <c r="AL108" i="4"/>
  <c r="AM108" i="4"/>
  <c r="AN108" i="4"/>
  <c r="AO108" i="4"/>
  <c r="X109" i="4"/>
  <c r="Y109" i="4"/>
  <c r="Z109" i="4"/>
  <c r="AA109" i="4"/>
  <c r="AB109" i="4"/>
  <c r="AC109" i="4"/>
  <c r="AD109" i="4"/>
  <c r="AE109" i="4"/>
  <c r="AF109" i="4"/>
  <c r="AG109" i="4"/>
  <c r="AH109" i="4"/>
  <c r="AI109" i="4"/>
  <c r="AJ109" i="4"/>
  <c r="AK109" i="4"/>
  <c r="AL109" i="4"/>
  <c r="AM109" i="4"/>
  <c r="AN109" i="4"/>
  <c r="AO109" i="4"/>
  <c r="X110" i="4"/>
  <c r="Y110" i="4"/>
  <c r="Z110" i="4"/>
  <c r="AA110" i="4"/>
  <c r="AB110" i="4"/>
  <c r="AC110" i="4"/>
  <c r="AD110" i="4"/>
  <c r="AE110" i="4"/>
  <c r="AF110" i="4"/>
  <c r="AG110" i="4"/>
  <c r="AH110" i="4"/>
  <c r="AI110" i="4"/>
  <c r="AJ110" i="4"/>
  <c r="AK110" i="4"/>
  <c r="AL110" i="4"/>
  <c r="AM110" i="4"/>
  <c r="AN110" i="4"/>
  <c r="AO110" i="4"/>
  <c r="X111" i="4"/>
  <c r="Y111" i="4"/>
  <c r="Z111" i="4"/>
  <c r="AA111" i="4"/>
  <c r="AB111" i="4"/>
  <c r="AC111" i="4"/>
  <c r="AD111" i="4"/>
  <c r="AE111" i="4"/>
  <c r="AF111" i="4"/>
  <c r="AG111" i="4"/>
  <c r="AH111" i="4"/>
  <c r="AI111" i="4"/>
  <c r="AJ111" i="4"/>
  <c r="AK111" i="4"/>
  <c r="AL111" i="4"/>
  <c r="AM111" i="4"/>
  <c r="AN111" i="4"/>
  <c r="AO111" i="4"/>
  <c r="X112" i="4"/>
  <c r="Y112" i="4"/>
  <c r="Z112" i="4"/>
  <c r="AA112" i="4"/>
  <c r="AB112" i="4"/>
  <c r="AC112" i="4"/>
  <c r="AD112" i="4"/>
  <c r="AE112" i="4"/>
  <c r="AF112" i="4"/>
  <c r="AG112" i="4"/>
  <c r="AH112" i="4"/>
  <c r="AI112" i="4"/>
  <c r="AJ112" i="4"/>
  <c r="AK112" i="4"/>
  <c r="AL112" i="4"/>
  <c r="AM112" i="4"/>
  <c r="AN112" i="4"/>
  <c r="AO112" i="4"/>
  <c r="X113" i="4"/>
  <c r="Y113" i="4"/>
  <c r="Z113" i="4"/>
  <c r="AA113" i="4"/>
  <c r="AB113" i="4"/>
  <c r="AC113" i="4"/>
  <c r="AD113" i="4"/>
  <c r="AE113" i="4"/>
  <c r="AF113" i="4"/>
  <c r="AG113" i="4"/>
  <c r="AH113" i="4"/>
  <c r="AI113" i="4"/>
  <c r="AJ113" i="4"/>
  <c r="AK113" i="4"/>
  <c r="AL113" i="4"/>
  <c r="AM113" i="4"/>
  <c r="AN113" i="4"/>
  <c r="AO113" i="4"/>
  <c r="X114" i="4"/>
  <c r="Y114" i="4"/>
  <c r="Z114" i="4"/>
  <c r="AA114" i="4"/>
  <c r="AB114" i="4"/>
  <c r="AC114" i="4"/>
  <c r="AD114" i="4"/>
  <c r="AE114" i="4"/>
  <c r="AF114" i="4"/>
  <c r="AG114" i="4"/>
  <c r="AH114" i="4"/>
  <c r="AI114" i="4"/>
  <c r="AJ114" i="4"/>
  <c r="AK114" i="4"/>
  <c r="AL114" i="4"/>
  <c r="AM114" i="4"/>
  <c r="AN114" i="4"/>
  <c r="AO114" i="4"/>
  <c r="X115" i="4"/>
  <c r="Y115" i="4"/>
  <c r="Z115" i="4"/>
  <c r="AA115" i="4"/>
  <c r="AB115" i="4"/>
  <c r="AC115" i="4"/>
  <c r="AD115" i="4"/>
  <c r="AE115" i="4"/>
  <c r="AF115" i="4"/>
  <c r="AG115" i="4"/>
  <c r="AH115" i="4"/>
  <c r="AI115" i="4"/>
  <c r="AJ115" i="4"/>
  <c r="AK115" i="4"/>
  <c r="AL115" i="4"/>
  <c r="AM115" i="4"/>
  <c r="AN115" i="4"/>
  <c r="AO115" i="4"/>
  <c r="X116" i="4"/>
  <c r="Y116" i="4"/>
  <c r="Z116" i="4"/>
  <c r="AA116" i="4"/>
  <c r="AB116" i="4"/>
  <c r="AC116" i="4"/>
  <c r="AD116" i="4"/>
  <c r="AE116" i="4"/>
  <c r="AF116" i="4"/>
  <c r="AG116" i="4"/>
  <c r="AH116" i="4"/>
  <c r="AI116" i="4"/>
  <c r="AJ116" i="4"/>
  <c r="AK116" i="4"/>
  <c r="AL116" i="4"/>
  <c r="AM116" i="4"/>
  <c r="AN116" i="4"/>
  <c r="AO116" i="4"/>
  <c r="X117" i="4"/>
  <c r="Y117" i="4"/>
  <c r="Z117" i="4"/>
  <c r="AA117" i="4"/>
  <c r="AB117" i="4"/>
  <c r="AC117" i="4"/>
  <c r="AD117" i="4"/>
  <c r="AE117" i="4"/>
  <c r="AF117" i="4"/>
  <c r="AG117" i="4"/>
  <c r="AH117" i="4"/>
  <c r="AI117" i="4"/>
  <c r="AJ117" i="4"/>
  <c r="AK117" i="4"/>
  <c r="AL117" i="4"/>
  <c r="AM117" i="4"/>
  <c r="AN117" i="4"/>
  <c r="AO117" i="4"/>
  <c r="X118" i="4"/>
  <c r="Y118" i="4"/>
  <c r="Z118" i="4"/>
  <c r="AA118" i="4"/>
  <c r="AB118" i="4"/>
  <c r="AC118" i="4"/>
  <c r="AD118" i="4"/>
  <c r="AE118" i="4"/>
  <c r="AF118" i="4"/>
  <c r="AG118" i="4"/>
  <c r="AH118" i="4"/>
  <c r="AI118" i="4"/>
  <c r="AJ118" i="4"/>
  <c r="AK118" i="4"/>
  <c r="AL118" i="4"/>
  <c r="AM118" i="4"/>
  <c r="AN118" i="4"/>
  <c r="AO118" i="4"/>
  <c r="X119" i="4"/>
  <c r="Y119" i="4"/>
  <c r="Z119" i="4"/>
  <c r="AA119" i="4"/>
  <c r="AB119" i="4"/>
  <c r="AC119" i="4"/>
  <c r="AD119" i="4"/>
  <c r="AE119" i="4"/>
  <c r="AF119" i="4"/>
  <c r="AG119" i="4"/>
  <c r="AH119" i="4"/>
  <c r="AI119" i="4"/>
  <c r="AJ119" i="4"/>
  <c r="AK119" i="4"/>
  <c r="AL119" i="4"/>
  <c r="AM119" i="4"/>
  <c r="AN119" i="4"/>
  <c r="AO119" i="4"/>
  <c r="X120" i="4"/>
  <c r="Y120" i="4"/>
  <c r="Z120" i="4"/>
  <c r="AA120" i="4"/>
  <c r="AB120" i="4"/>
  <c r="AC120" i="4"/>
  <c r="AD120" i="4"/>
  <c r="AE120" i="4"/>
  <c r="AF120" i="4"/>
  <c r="AG120" i="4"/>
  <c r="AH120" i="4"/>
  <c r="AI120" i="4"/>
  <c r="AJ120" i="4"/>
  <c r="AK120" i="4"/>
  <c r="AL120" i="4"/>
  <c r="AM120" i="4"/>
  <c r="AN120" i="4"/>
  <c r="AO120" i="4"/>
  <c r="X121" i="4"/>
  <c r="Y121" i="4"/>
  <c r="Z121" i="4"/>
  <c r="AA121" i="4"/>
  <c r="AB121" i="4"/>
  <c r="AC121" i="4"/>
  <c r="AD121" i="4"/>
  <c r="AE121" i="4"/>
  <c r="AF121" i="4"/>
  <c r="AG121" i="4"/>
  <c r="AH121" i="4"/>
  <c r="AI121" i="4"/>
  <c r="AJ121" i="4"/>
  <c r="AK121" i="4"/>
  <c r="AL121" i="4"/>
  <c r="AM121" i="4"/>
  <c r="AN121" i="4"/>
  <c r="AO121" i="4"/>
  <c r="X122" i="4"/>
  <c r="Y122" i="4"/>
  <c r="Z122" i="4"/>
  <c r="AA122" i="4"/>
  <c r="AB122" i="4"/>
  <c r="AC122" i="4"/>
  <c r="AD122" i="4"/>
  <c r="AE122" i="4"/>
  <c r="AF122" i="4"/>
  <c r="AG122" i="4"/>
  <c r="AH122" i="4"/>
  <c r="AI122" i="4"/>
  <c r="AJ122" i="4"/>
  <c r="AK122" i="4"/>
  <c r="AL122" i="4"/>
  <c r="AM122" i="4"/>
  <c r="AN122" i="4"/>
  <c r="AO122" i="4"/>
  <c r="X123" i="4"/>
  <c r="Y123" i="4"/>
  <c r="Z123" i="4"/>
  <c r="AA123" i="4"/>
  <c r="AB123" i="4"/>
  <c r="AC123" i="4"/>
  <c r="AD123" i="4"/>
  <c r="AE123" i="4"/>
  <c r="AF123" i="4"/>
  <c r="AG123" i="4"/>
  <c r="AH123" i="4"/>
  <c r="AI123" i="4"/>
  <c r="AJ123" i="4"/>
  <c r="AK123" i="4"/>
  <c r="AL123" i="4"/>
  <c r="AM123" i="4"/>
  <c r="AN123" i="4"/>
  <c r="AO123" i="4"/>
  <c r="X124" i="4"/>
  <c r="Y124" i="4"/>
  <c r="Z124" i="4"/>
  <c r="AA124" i="4"/>
  <c r="AB124" i="4"/>
  <c r="AC124" i="4"/>
  <c r="AD124" i="4"/>
  <c r="AE124" i="4"/>
  <c r="AF124" i="4"/>
  <c r="AG124" i="4"/>
  <c r="AH124" i="4"/>
  <c r="AI124" i="4"/>
  <c r="AJ124" i="4"/>
  <c r="AK124" i="4"/>
  <c r="AL124" i="4"/>
  <c r="AM124" i="4"/>
  <c r="AN124" i="4"/>
  <c r="AO124" i="4"/>
  <c r="X125" i="4"/>
  <c r="Y125" i="4"/>
  <c r="Z125" i="4"/>
  <c r="AA125" i="4"/>
  <c r="AB125" i="4"/>
  <c r="AC125" i="4"/>
  <c r="AD125" i="4"/>
  <c r="AE125" i="4"/>
  <c r="AF125" i="4"/>
  <c r="AG125" i="4"/>
  <c r="AH125" i="4"/>
  <c r="AI125" i="4"/>
  <c r="AJ125" i="4"/>
  <c r="AK125" i="4"/>
  <c r="AL125" i="4"/>
  <c r="AM125" i="4"/>
  <c r="AN125" i="4"/>
  <c r="AO125" i="4"/>
  <c r="X126" i="4"/>
  <c r="Y126" i="4"/>
  <c r="Z126" i="4"/>
  <c r="AA126" i="4"/>
  <c r="AB126" i="4"/>
  <c r="AC126" i="4"/>
  <c r="AD126" i="4"/>
  <c r="AE126" i="4"/>
  <c r="AF126" i="4"/>
  <c r="AG126" i="4"/>
  <c r="AH126" i="4"/>
  <c r="AI126" i="4"/>
  <c r="AJ126" i="4"/>
  <c r="AK126" i="4"/>
  <c r="AL126" i="4"/>
  <c r="AM126" i="4"/>
  <c r="AN126" i="4"/>
  <c r="AO126" i="4"/>
  <c r="X127" i="4"/>
  <c r="Y127" i="4"/>
  <c r="Z127" i="4"/>
  <c r="AA127" i="4"/>
  <c r="AB127" i="4"/>
  <c r="AC127" i="4"/>
  <c r="AD127" i="4"/>
  <c r="AE127" i="4"/>
  <c r="AF127" i="4"/>
  <c r="AG127" i="4"/>
  <c r="AH127" i="4"/>
  <c r="AI127" i="4"/>
  <c r="AJ127" i="4"/>
  <c r="AK127" i="4"/>
  <c r="AL127" i="4"/>
  <c r="AM127" i="4"/>
  <c r="AN127" i="4"/>
  <c r="AO127" i="4"/>
  <c r="X128" i="4"/>
  <c r="Y128" i="4"/>
  <c r="Z128" i="4"/>
  <c r="AA128" i="4"/>
  <c r="AB128" i="4"/>
  <c r="AC128" i="4"/>
  <c r="AD128" i="4"/>
  <c r="AE128" i="4"/>
  <c r="AF128" i="4"/>
  <c r="AG128" i="4"/>
  <c r="AH128" i="4"/>
  <c r="AI128" i="4"/>
  <c r="AJ128" i="4"/>
  <c r="AK128" i="4"/>
  <c r="AL128" i="4"/>
  <c r="AM128" i="4"/>
  <c r="AN128" i="4"/>
  <c r="AO128" i="4"/>
  <c r="X129" i="4"/>
  <c r="Y129" i="4"/>
  <c r="Z129" i="4"/>
  <c r="AA129" i="4"/>
  <c r="AB129" i="4"/>
  <c r="AC129" i="4"/>
  <c r="AD129" i="4"/>
  <c r="AE129" i="4"/>
  <c r="AF129" i="4"/>
  <c r="AG129" i="4"/>
  <c r="AH129" i="4"/>
  <c r="AI129" i="4"/>
  <c r="AJ129" i="4"/>
  <c r="AK129" i="4"/>
  <c r="AL129" i="4"/>
  <c r="AM129" i="4"/>
  <c r="AN129" i="4"/>
  <c r="AO129" i="4"/>
  <c r="X130" i="4"/>
  <c r="Y130" i="4"/>
  <c r="Z130" i="4"/>
  <c r="AA130" i="4"/>
  <c r="AB130" i="4"/>
  <c r="AC130" i="4"/>
  <c r="AD130" i="4"/>
  <c r="AE130" i="4"/>
  <c r="AF130" i="4"/>
  <c r="AG130" i="4"/>
  <c r="AH130" i="4"/>
  <c r="AI130" i="4"/>
  <c r="AJ130" i="4"/>
  <c r="AK130" i="4"/>
  <c r="AL130" i="4"/>
  <c r="AM130" i="4"/>
  <c r="AN130" i="4"/>
  <c r="AO130" i="4"/>
  <c r="X131" i="4"/>
  <c r="Y131" i="4"/>
  <c r="Z131" i="4"/>
  <c r="AA131" i="4"/>
  <c r="AB131" i="4"/>
  <c r="AC131" i="4"/>
  <c r="AD131" i="4"/>
  <c r="AE131" i="4"/>
  <c r="AF131" i="4"/>
  <c r="AG131" i="4"/>
  <c r="AH131" i="4"/>
  <c r="AI131" i="4"/>
  <c r="AJ131" i="4"/>
  <c r="AK131" i="4"/>
  <c r="AL131" i="4"/>
  <c r="AM131" i="4"/>
  <c r="AN131" i="4"/>
  <c r="AO131" i="4"/>
  <c r="X132" i="4"/>
  <c r="Y132" i="4"/>
  <c r="Z132" i="4"/>
  <c r="AA132" i="4"/>
  <c r="AB132" i="4"/>
  <c r="AC132" i="4"/>
  <c r="AD132" i="4"/>
  <c r="AE132" i="4"/>
  <c r="AF132" i="4"/>
  <c r="AG132" i="4"/>
  <c r="AH132" i="4"/>
  <c r="AI132" i="4"/>
  <c r="AJ132" i="4"/>
  <c r="AK132" i="4"/>
  <c r="AL132" i="4"/>
  <c r="AM132" i="4"/>
  <c r="AN132" i="4"/>
  <c r="AO132" i="4"/>
  <c r="X133" i="4"/>
  <c r="Y133" i="4"/>
  <c r="Z133" i="4"/>
  <c r="AA133" i="4"/>
  <c r="AB133" i="4"/>
  <c r="AC133" i="4"/>
  <c r="AD133" i="4"/>
  <c r="AE133" i="4"/>
  <c r="AF133" i="4"/>
  <c r="AG133" i="4"/>
  <c r="AH133" i="4"/>
  <c r="AI133" i="4"/>
  <c r="AJ133" i="4"/>
  <c r="AK133" i="4"/>
  <c r="AL133" i="4"/>
  <c r="AM133" i="4"/>
  <c r="AN133" i="4"/>
  <c r="AO133" i="4"/>
  <c r="X134" i="4"/>
  <c r="Y134" i="4"/>
  <c r="Z134" i="4"/>
  <c r="AA134" i="4"/>
  <c r="AB134" i="4"/>
  <c r="AC134" i="4"/>
  <c r="AD134" i="4"/>
  <c r="AE134" i="4"/>
  <c r="AF134" i="4"/>
  <c r="AG134" i="4"/>
  <c r="AH134" i="4"/>
  <c r="AI134" i="4"/>
  <c r="AJ134" i="4"/>
  <c r="AK134" i="4"/>
  <c r="AL134" i="4"/>
  <c r="AM134" i="4"/>
  <c r="AN134" i="4"/>
  <c r="AO134" i="4"/>
  <c r="X135" i="4"/>
  <c r="Y135" i="4"/>
  <c r="Z135" i="4"/>
  <c r="AA135" i="4"/>
  <c r="AB135" i="4"/>
  <c r="AC135" i="4"/>
  <c r="AD135" i="4"/>
  <c r="AE135" i="4"/>
  <c r="AF135" i="4"/>
  <c r="AG135" i="4"/>
  <c r="AH135" i="4"/>
  <c r="AI135" i="4"/>
  <c r="AJ135" i="4"/>
  <c r="AK135" i="4"/>
  <c r="AL135" i="4"/>
  <c r="AM135" i="4"/>
  <c r="AN135" i="4"/>
  <c r="AO135" i="4"/>
  <c r="X136" i="4"/>
  <c r="Y136" i="4"/>
  <c r="Z136" i="4"/>
  <c r="AA136" i="4"/>
  <c r="AB136" i="4"/>
  <c r="AC136" i="4"/>
  <c r="AD136" i="4"/>
  <c r="AE136" i="4"/>
  <c r="AF136" i="4"/>
  <c r="AG136" i="4"/>
  <c r="AH136" i="4"/>
  <c r="AI136" i="4"/>
  <c r="AJ136" i="4"/>
  <c r="AK136" i="4"/>
  <c r="AL136" i="4"/>
  <c r="AM136" i="4"/>
  <c r="AN136" i="4"/>
  <c r="AO136" i="4"/>
  <c r="X137" i="4"/>
  <c r="Y137" i="4"/>
  <c r="Z137" i="4"/>
  <c r="AA137" i="4"/>
  <c r="AB137" i="4"/>
  <c r="AC137" i="4"/>
  <c r="AD137" i="4"/>
  <c r="AE137" i="4"/>
  <c r="AF137" i="4"/>
  <c r="AG137" i="4"/>
  <c r="AH137" i="4"/>
  <c r="AI137" i="4"/>
  <c r="AJ137" i="4"/>
  <c r="AK137" i="4"/>
  <c r="AL137" i="4"/>
  <c r="AM137" i="4"/>
  <c r="AN137" i="4"/>
  <c r="AO137" i="4"/>
  <c r="X138" i="4"/>
  <c r="Y138" i="4"/>
  <c r="Z138" i="4"/>
  <c r="AA138" i="4"/>
  <c r="AB138" i="4"/>
  <c r="AC138" i="4"/>
  <c r="AD138" i="4"/>
  <c r="AE138" i="4"/>
  <c r="AF138" i="4"/>
  <c r="AG138" i="4"/>
  <c r="AH138" i="4"/>
  <c r="AI138" i="4"/>
  <c r="AJ138" i="4"/>
  <c r="AK138" i="4"/>
  <c r="AL138" i="4"/>
  <c r="AM138" i="4"/>
  <c r="AN138" i="4"/>
  <c r="AO138" i="4"/>
  <c r="X139" i="4"/>
  <c r="Y139" i="4"/>
  <c r="Z139" i="4"/>
  <c r="AA139" i="4"/>
  <c r="AB139" i="4"/>
  <c r="AC139" i="4"/>
  <c r="AD139" i="4"/>
  <c r="AE139" i="4"/>
  <c r="AF139" i="4"/>
  <c r="AG139" i="4"/>
  <c r="AH139" i="4"/>
  <c r="AI139" i="4"/>
  <c r="AJ139" i="4"/>
  <c r="AK139" i="4"/>
  <c r="AL139" i="4"/>
  <c r="AM139" i="4"/>
  <c r="AN139" i="4"/>
  <c r="AO139" i="4"/>
  <c r="X140" i="4"/>
  <c r="Y140" i="4"/>
  <c r="Z140" i="4"/>
  <c r="AA140" i="4"/>
  <c r="AB140" i="4"/>
  <c r="AC140" i="4"/>
  <c r="AD140" i="4"/>
  <c r="AE140" i="4"/>
  <c r="AF140" i="4"/>
  <c r="AG140" i="4"/>
  <c r="AH140" i="4"/>
  <c r="AI140" i="4"/>
  <c r="AJ140" i="4"/>
  <c r="AK140" i="4"/>
  <c r="AL140" i="4"/>
  <c r="AM140" i="4"/>
  <c r="AN140" i="4"/>
  <c r="AO140" i="4"/>
  <c r="X141" i="4"/>
  <c r="Y141" i="4"/>
  <c r="Z141" i="4"/>
  <c r="AA141" i="4"/>
  <c r="AB141" i="4"/>
  <c r="AC141" i="4"/>
  <c r="AD141" i="4"/>
  <c r="AE141" i="4"/>
  <c r="AF141" i="4"/>
  <c r="AG141" i="4"/>
  <c r="AH141" i="4"/>
  <c r="AI141" i="4"/>
  <c r="AJ141" i="4"/>
  <c r="AK141" i="4"/>
  <c r="AL141" i="4"/>
  <c r="AM141" i="4"/>
  <c r="AN141" i="4"/>
  <c r="AO141" i="4"/>
  <c r="X142" i="4"/>
  <c r="Y142" i="4"/>
  <c r="Z142" i="4"/>
  <c r="AA142" i="4"/>
  <c r="AB142" i="4"/>
  <c r="AC142" i="4"/>
  <c r="AD142" i="4"/>
  <c r="AE142" i="4"/>
  <c r="AF142" i="4"/>
  <c r="AG142" i="4"/>
  <c r="AH142" i="4"/>
  <c r="AI142" i="4"/>
  <c r="AJ142" i="4"/>
  <c r="AK142" i="4"/>
  <c r="AL142" i="4"/>
  <c r="AM142" i="4"/>
  <c r="AN142" i="4"/>
  <c r="AO142" i="4"/>
  <c r="X143" i="4"/>
  <c r="Y143" i="4"/>
  <c r="Z143" i="4"/>
  <c r="AA143" i="4"/>
  <c r="AB143" i="4"/>
  <c r="AC143" i="4"/>
  <c r="AD143" i="4"/>
  <c r="AE143" i="4"/>
  <c r="AF143" i="4"/>
  <c r="AG143" i="4"/>
  <c r="AH143" i="4"/>
  <c r="AI143" i="4"/>
  <c r="AJ143" i="4"/>
  <c r="AK143" i="4"/>
  <c r="AL143" i="4"/>
  <c r="AM143" i="4"/>
  <c r="AN143" i="4"/>
  <c r="AO143" i="4"/>
  <c r="X144" i="4"/>
  <c r="Y144" i="4"/>
  <c r="Z144" i="4"/>
  <c r="AA144" i="4"/>
  <c r="AB144" i="4"/>
  <c r="AC144" i="4"/>
  <c r="AD144" i="4"/>
  <c r="AE144" i="4"/>
  <c r="AF144" i="4"/>
  <c r="AG144" i="4"/>
  <c r="AH144" i="4"/>
  <c r="AI144" i="4"/>
  <c r="AJ144" i="4"/>
  <c r="AK144" i="4"/>
  <c r="AL144" i="4"/>
  <c r="AM144" i="4"/>
  <c r="AN144" i="4"/>
  <c r="AO144" i="4"/>
  <c r="X145" i="4"/>
  <c r="Y145" i="4"/>
  <c r="Z145" i="4"/>
  <c r="AA145" i="4"/>
  <c r="AB145" i="4"/>
  <c r="AC145" i="4"/>
  <c r="AD145" i="4"/>
  <c r="AE145" i="4"/>
  <c r="AF145" i="4"/>
  <c r="AG145" i="4"/>
  <c r="AH145" i="4"/>
  <c r="AI145" i="4"/>
  <c r="AJ145" i="4"/>
  <c r="AK145" i="4"/>
  <c r="AL145" i="4"/>
  <c r="AM145" i="4"/>
  <c r="AN145" i="4"/>
  <c r="AO145" i="4"/>
  <c r="X146" i="4"/>
  <c r="Y146" i="4"/>
  <c r="Z146" i="4"/>
  <c r="AA146" i="4"/>
  <c r="AB146" i="4"/>
  <c r="AC146" i="4"/>
  <c r="AD146" i="4"/>
  <c r="AE146" i="4"/>
  <c r="AF146" i="4"/>
  <c r="AG146" i="4"/>
  <c r="AH146" i="4"/>
  <c r="AI146" i="4"/>
  <c r="AJ146" i="4"/>
  <c r="AK146" i="4"/>
  <c r="AL146" i="4"/>
  <c r="AM146" i="4"/>
  <c r="AN146" i="4"/>
  <c r="AO146" i="4"/>
  <c r="X147" i="4"/>
  <c r="Y147" i="4"/>
  <c r="Z147" i="4"/>
  <c r="AA147" i="4"/>
  <c r="AB147" i="4"/>
  <c r="AC147" i="4"/>
  <c r="AD147" i="4"/>
  <c r="AE147" i="4"/>
  <c r="AF147" i="4"/>
  <c r="AG147" i="4"/>
  <c r="AH147" i="4"/>
  <c r="AI147" i="4"/>
  <c r="AJ147" i="4"/>
  <c r="AK147" i="4"/>
  <c r="AL147" i="4"/>
  <c r="AM147" i="4"/>
  <c r="AN147" i="4"/>
  <c r="AO147" i="4"/>
  <c r="X148" i="4"/>
  <c r="Y148" i="4"/>
  <c r="Z148" i="4"/>
  <c r="AA148" i="4"/>
  <c r="AB148" i="4"/>
  <c r="AC148" i="4"/>
  <c r="AD148" i="4"/>
  <c r="AE148" i="4"/>
  <c r="AF148" i="4"/>
  <c r="AG148" i="4"/>
  <c r="AH148" i="4"/>
  <c r="AI148" i="4"/>
  <c r="AJ148" i="4"/>
  <c r="AK148" i="4"/>
  <c r="AL148" i="4"/>
  <c r="AM148" i="4"/>
  <c r="AN148" i="4"/>
  <c r="AO148" i="4"/>
  <c r="X149" i="4"/>
  <c r="Y149" i="4"/>
  <c r="Z149" i="4"/>
  <c r="AA149" i="4"/>
  <c r="AB149" i="4"/>
  <c r="AC149" i="4"/>
  <c r="AD149" i="4"/>
  <c r="AE149" i="4"/>
  <c r="AF149" i="4"/>
  <c r="AG149" i="4"/>
  <c r="AH149" i="4"/>
  <c r="AI149" i="4"/>
  <c r="AJ149" i="4"/>
  <c r="AK149" i="4"/>
  <c r="AL149" i="4"/>
  <c r="AM149" i="4"/>
  <c r="AN149" i="4"/>
  <c r="AO149" i="4"/>
  <c r="X150" i="4"/>
  <c r="Y150" i="4"/>
  <c r="Z150" i="4"/>
  <c r="AA150" i="4"/>
  <c r="AB150" i="4"/>
  <c r="AC150" i="4"/>
  <c r="AD150" i="4"/>
  <c r="AE150" i="4"/>
  <c r="AF150" i="4"/>
  <c r="BJ150" i="4" s="1"/>
  <c r="BK150" i="4" s="1"/>
  <c r="AG150" i="4"/>
  <c r="AH150" i="4"/>
  <c r="AI150" i="4"/>
  <c r="AJ150" i="4"/>
  <c r="AK150" i="4"/>
  <c r="AL150" i="4"/>
  <c r="AM150" i="4"/>
  <c r="AN150" i="4"/>
  <c r="AO150" i="4"/>
  <c r="X151" i="4"/>
  <c r="Y151" i="4"/>
  <c r="Z151" i="4"/>
  <c r="AA151" i="4"/>
  <c r="AB151" i="4"/>
  <c r="AC151" i="4"/>
  <c r="AD151" i="4"/>
  <c r="AE151" i="4"/>
  <c r="AF151" i="4"/>
  <c r="AG151" i="4"/>
  <c r="AH151" i="4"/>
  <c r="AI151" i="4"/>
  <c r="AJ151" i="4"/>
  <c r="AK151" i="4"/>
  <c r="AL151" i="4"/>
  <c r="AM151" i="4"/>
  <c r="AN151" i="4"/>
  <c r="AO151" i="4"/>
  <c r="X152" i="4"/>
  <c r="Y152" i="4"/>
  <c r="Z152" i="4"/>
  <c r="AA152" i="4"/>
  <c r="AB152" i="4"/>
  <c r="AC152" i="4"/>
  <c r="AD152" i="4"/>
  <c r="AE152" i="4"/>
  <c r="AF152" i="4"/>
  <c r="AG152" i="4"/>
  <c r="AH152" i="4"/>
  <c r="AI152" i="4"/>
  <c r="AJ152" i="4"/>
  <c r="AK152" i="4"/>
  <c r="AL152" i="4"/>
  <c r="AM152" i="4"/>
  <c r="AN152" i="4"/>
  <c r="AO152" i="4"/>
  <c r="X153" i="4"/>
  <c r="Y153" i="4"/>
  <c r="Z153" i="4"/>
  <c r="AA153" i="4"/>
  <c r="AB153" i="4"/>
  <c r="AC153" i="4"/>
  <c r="AD153" i="4"/>
  <c r="AE153" i="4"/>
  <c r="AF153" i="4"/>
  <c r="AG153" i="4"/>
  <c r="AH153" i="4"/>
  <c r="AI153" i="4"/>
  <c r="AJ153" i="4"/>
  <c r="AK153" i="4"/>
  <c r="AL153" i="4"/>
  <c r="AM153" i="4"/>
  <c r="AN153" i="4"/>
  <c r="AO153" i="4"/>
  <c r="X154" i="4"/>
  <c r="Y154" i="4"/>
  <c r="Z154" i="4"/>
  <c r="AA154" i="4"/>
  <c r="AB154" i="4"/>
  <c r="AC154" i="4"/>
  <c r="AD154" i="4"/>
  <c r="AE154" i="4"/>
  <c r="AF154" i="4"/>
  <c r="AG154" i="4"/>
  <c r="AH154" i="4"/>
  <c r="AI154" i="4"/>
  <c r="AJ154" i="4"/>
  <c r="AK154" i="4"/>
  <c r="AL154" i="4"/>
  <c r="AM154" i="4"/>
  <c r="AN154" i="4"/>
  <c r="AO154" i="4"/>
  <c r="X155" i="4"/>
  <c r="Y155" i="4"/>
  <c r="Z155" i="4"/>
  <c r="AA155" i="4"/>
  <c r="AB155" i="4"/>
  <c r="AC155" i="4"/>
  <c r="AD155" i="4"/>
  <c r="AE155" i="4"/>
  <c r="AF155" i="4"/>
  <c r="AG155" i="4"/>
  <c r="AH155" i="4"/>
  <c r="AI155" i="4"/>
  <c r="AJ155" i="4"/>
  <c r="AK155" i="4"/>
  <c r="AL155" i="4"/>
  <c r="AM155" i="4"/>
  <c r="AN155" i="4"/>
  <c r="AO155" i="4"/>
  <c r="X156" i="4"/>
  <c r="Y156" i="4"/>
  <c r="Z156" i="4"/>
  <c r="AA156" i="4"/>
  <c r="AB156" i="4"/>
  <c r="AC156" i="4"/>
  <c r="AD156" i="4"/>
  <c r="AE156" i="4"/>
  <c r="AF156" i="4"/>
  <c r="AG156" i="4"/>
  <c r="AH156" i="4"/>
  <c r="AI156" i="4"/>
  <c r="AJ156" i="4"/>
  <c r="AK156" i="4"/>
  <c r="AL156" i="4"/>
  <c r="AM156" i="4"/>
  <c r="AN156" i="4"/>
  <c r="AO156" i="4"/>
  <c r="X157" i="4"/>
  <c r="Y157" i="4"/>
  <c r="Z157" i="4"/>
  <c r="AA157" i="4"/>
  <c r="AB157" i="4"/>
  <c r="AC157" i="4"/>
  <c r="AD157" i="4"/>
  <c r="AE157" i="4"/>
  <c r="AF157" i="4"/>
  <c r="AG157" i="4"/>
  <c r="AH157" i="4"/>
  <c r="AI157" i="4"/>
  <c r="AJ157" i="4"/>
  <c r="AK157" i="4"/>
  <c r="AL157" i="4"/>
  <c r="AM157" i="4"/>
  <c r="AN157" i="4"/>
  <c r="AO157" i="4"/>
  <c r="X158" i="4"/>
  <c r="Y158" i="4"/>
  <c r="Z158" i="4"/>
  <c r="AA158" i="4"/>
  <c r="AB158" i="4"/>
  <c r="AC158" i="4"/>
  <c r="AD158" i="4"/>
  <c r="AE158" i="4"/>
  <c r="AF158" i="4"/>
  <c r="AG158" i="4"/>
  <c r="AH158" i="4"/>
  <c r="AI158" i="4"/>
  <c r="AJ158" i="4"/>
  <c r="AK158" i="4"/>
  <c r="AL158" i="4"/>
  <c r="AM158" i="4"/>
  <c r="AN158" i="4"/>
  <c r="AO158" i="4"/>
  <c r="X159" i="4"/>
  <c r="Y159" i="4"/>
  <c r="Z159" i="4"/>
  <c r="AA159" i="4"/>
  <c r="AB159" i="4"/>
  <c r="AC159" i="4"/>
  <c r="AD159" i="4"/>
  <c r="AE159" i="4"/>
  <c r="AF159" i="4"/>
  <c r="AG159" i="4"/>
  <c r="AH159" i="4"/>
  <c r="AI159" i="4"/>
  <c r="AJ159" i="4"/>
  <c r="AK159" i="4"/>
  <c r="AL159" i="4"/>
  <c r="AM159" i="4"/>
  <c r="AN159" i="4"/>
  <c r="AO159" i="4"/>
  <c r="X160" i="4"/>
  <c r="Y160" i="4"/>
  <c r="Z160" i="4"/>
  <c r="AA160" i="4"/>
  <c r="AB160" i="4"/>
  <c r="AC160" i="4"/>
  <c r="AD160" i="4"/>
  <c r="AE160" i="4"/>
  <c r="AF160" i="4"/>
  <c r="AG160" i="4"/>
  <c r="AH160" i="4"/>
  <c r="AI160" i="4"/>
  <c r="AJ160" i="4"/>
  <c r="AK160" i="4"/>
  <c r="AL160" i="4"/>
  <c r="AM160" i="4"/>
  <c r="AN160" i="4"/>
  <c r="AO160" i="4"/>
  <c r="X161" i="4"/>
  <c r="Y161" i="4"/>
  <c r="Z161" i="4"/>
  <c r="AA161" i="4"/>
  <c r="AB161" i="4"/>
  <c r="AC161" i="4"/>
  <c r="AD161" i="4"/>
  <c r="AE161" i="4"/>
  <c r="AF161" i="4"/>
  <c r="AG161" i="4"/>
  <c r="AH161" i="4"/>
  <c r="AI161" i="4"/>
  <c r="AJ161" i="4"/>
  <c r="AK161" i="4"/>
  <c r="AL161" i="4"/>
  <c r="AM161" i="4"/>
  <c r="AN161" i="4"/>
  <c r="AO161" i="4"/>
  <c r="X162" i="4"/>
  <c r="Y162" i="4"/>
  <c r="Z162" i="4"/>
  <c r="AA162" i="4"/>
  <c r="AB162" i="4"/>
  <c r="AC162" i="4"/>
  <c r="AD162" i="4"/>
  <c r="AE162" i="4"/>
  <c r="AF162" i="4"/>
  <c r="AG162" i="4"/>
  <c r="AH162" i="4"/>
  <c r="AI162" i="4"/>
  <c r="AJ162" i="4"/>
  <c r="AK162" i="4"/>
  <c r="AL162" i="4"/>
  <c r="AM162" i="4"/>
  <c r="AN162" i="4"/>
  <c r="AO162" i="4"/>
  <c r="X163" i="4"/>
  <c r="Y163" i="4"/>
  <c r="Z163" i="4"/>
  <c r="AA163" i="4"/>
  <c r="AB163" i="4"/>
  <c r="AC163" i="4"/>
  <c r="AD163" i="4"/>
  <c r="AE163" i="4"/>
  <c r="AF163" i="4"/>
  <c r="AG163" i="4"/>
  <c r="AH163" i="4"/>
  <c r="AI163" i="4"/>
  <c r="AJ163" i="4"/>
  <c r="AK163" i="4"/>
  <c r="AL163" i="4"/>
  <c r="AM163" i="4"/>
  <c r="AN163" i="4"/>
  <c r="AO163" i="4"/>
  <c r="X164" i="4"/>
  <c r="Y164" i="4"/>
  <c r="Z164" i="4"/>
  <c r="AA164" i="4"/>
  <c r="AB164" i="4"/>
  <c r="AC164" i="4"/>
  <c r="AD164" i="4"/>
  <c r="AE164" i="4"/>
  <c r="AF164" i="4"/>
  <c r="AG164" i="4"/>
  <c r="AH164" i="4"/>
  <c r="AI164" i="4"/>
  <c r="AJ164" i="4"/>
  <c r="AK164" i="4"/>
  <c r="AL164" i="4"/>
  <c r="AM164" i="4"/>
  <c r="AN164" i="4"/>
  <c r="AO164" i="4"/>
  <c r="X165" i="4"/>
  <c r="Y165" i="4"/>
  <c r="Z165" i="4"/>
  <c r="AA165" i="4"/>
  <c r="AB165" i="4"/>
  <c r="AC165" i="4"/>
  <c r="AD165" i="4"/>
  <c r="AE165" i="4"/>
  <c r="AF165" i="4"/>
  <c r="AG165" i="4"/>
  <c r="AH165" i="4"/>
  <c r="AI165" i="4"/>
  <c r="AJ165" i="4"/>
  <c r="AK165" i="4"/>
  <c r="AL165" i="4"/>
  <c r="AM165" i="4"/>
  <c r="AN165" i="4"/>
  <c r="AO165" i="4"/>
  <c r="X166" i="4"/>
  <c r="Y166" i="4"/>
  <c r="Z166" i="4"/>
  <c r="AA166" i="4"/>
  <c r="AB166" i="4"/>
  <c r="AC166" i="4"/>
  <c r="AD166" i="4"/>
  <c r="AE166" i="4"/>
  <c r="AF166" i="4"/>
  <c r="AG166" i="4"/>
  <c r="AH166" i="4"/>
  <c r="AI166" i="4"/>
  <c r="AJ166" i="4"/>
  <c r="AK166" i="4"/>
  <c r="AL166" i="4"/>
  <c r="AM166" i="4"/>
  <c r="AN166" i="4"/>
  <c r="AO166" i="4"/>
  <c r="X167" i="4"/>
  <c r="Y167" i="4"/>
  <c r="Z167" i="4"/>
  <c r="AA167" i="4"/>
  <c r="AB167" i="4"/>
  <c r="AC167" i="4"/>
  <c r="AD167" i="4"/>
  <c r="AE167" i="4"/>
  <c r="AF167" i="4"/>
  <c r="AG167" i="4"/>
  <c r="AH167" i="4"/>
  <c r="AI167" i="4"/>
  <c r="AJ167" i="4"/>
  <c r="AK167" i="4"/>
  <c r="AL167" i="4"/>
  <c r="AM167" i="4"/>
  <c r="AN167" i="4"/>
  <c r="AO167" i="4"/>
  <c r="X168" i="4"/>
  <c r="Y168" i="4"/>
  <c r="Z168" i="4"/>
  <c r="AA168" i="4"/>
  <c r="AB168" i="4"/>
  <c r="AC168" i="4"/>
  <c r="AD168" i="4"/>
  <c r="AE168" i="4"/>
  <c r="AF168" i="4"/>
  <c r="AG168" i="4"/>
  <c r="AH168" i="4"/>
  <c r="AI168" i="4"/>
  <c r="AJ168" i="4"/>
  <c r="AK168" i="4"/>
  <c r="AL168" i="4"/>
  <c r="AM168" i="4"/>
  <c r="AN168" i="4"/>
  <c r="AO168" i="4"/>
  <c r="X169" i="4"/>
  <c r="Y169" i="4"/>
  <c r="Z169" i="4"/>
  <c r="AA169" i="4"/>
  <c r="AB169" i="4"/>
  <c r="AC169" i="4"/>
  <c r="AD169" i="4"/>
  <c r="AE169" i="4"/>
  <c r="AF169" i="4"/>
  <c r="AG169" i="4"/>
  <c r="AH169" i="4"/>
  <c r="AI169" i="4"/>
  <c r="AJ169" i="4"/>
  <c r="AK169" i="4"/>
  <c r="AL169" i="4"/>
  <c r="AM169" i="4"/>
  <c r="AN169" i="4"/>
  <c r="AO169" i="4"/>
  <c r="X170" i="4"/>
  <c r="Y170" i="4"/>
  <c r="Z170" i="4"/>
  <c r="AA170" i="4"/>
  <c r="AB170" i="4"/>
  <c r="AC170" i="4"/>
  <c r="AD170" i="4"/>
  <c r="AE170" i="4"/>
  <c r="AF170" i="4"/>
  <c r="AQ170" i="4" s="1"/>
  <c r="AG170" i="4"/>
  <c r="AH170" i="4"/>
  <c r="AI170" i="4"/>
  <c r="AJ170" i="4"/>
  <c r="AK170" i="4"/>
  <c r="AL170" i="4"/>
  <c r="AM170" i="4"/>
  <c r="AN170" i="4"/>
  <c r="AO170" i="4"/>
  <c r="X171" i="4"/>
  <c r="Y171" i="4"/>
  <c r="Z171" i="4"/>
  <c r="AA171" i="4"/>
  <c r="AB171" i="4"/>
  <c r="AC171" i="4"/>
  <c r="AD171" i="4"/>
  <c r="AE171" i="4"/>
  <c r="AF171" i="4"/>
  <c r="AG171" i="4"/>
  <c r="AH171" i="4"/>
  <c r="AI171" i="4"/>
  <c r="AJ171" i="4"/>
  <c r="AK171" i="4"/>
  <c r="AL171" i="4"/>
  <c r="AM171" i="4"/>
  <c r="AN171" i="4"/>
  <c r="AO171" i="4"/>
  <c r="X172" i="4"/>
  <c r="Y172" i="4"/>
  <c r="Z172" i="4"/>
  <c r="AA172" i="4"/>
  <c r="AB172" i="4"/>
  <c r="AC172" i="4"/>
  <c r="AD172" i="4"/>
  <c r="AE172" i="4"/>
  <c r="AF172" i="4"/>
  <c r="AG172" i="4"/>
  <c r="AH172" i="4"/>
  <c r="AI172" i="4"/>
  <c r="AJ172" i="4"/>
  <c r="AK172" i="4"/>
  <c r="AL172" i="4"/>
  <c r="AM172" i="4"/>
  <c r="AN172" i="4"/>
  <c r="AO172" i="4"/>
  <c r="X173" i="4"/>
  <c r="Y173" i="4"/>
  <c r="Z173" i="4"/>
  <c r="AA173" i="4"/>
  <c r="AB173" i="4"/>
  <c r="AC173" i="4"/>
  <c r="AD173" i="4"/>
  <c r="AE173" i="4"/>
  <c r="AF173" i="4"/>
  <c r="AG173" i="4"/>
  <c r="AH173" i="4"/>
  <c r="AI173" i="4"/>
  <c r="AJ173" i="4"/>
  <c r="AK173" i="4"/>
  <c r="AL173" i="4"/>
  <c r="AM173" i="4"/>
  <c r="AN173" i="4"/>
  <c r="AO173" i="4"/>
  <c r="X174" i="4"/>
  <c r="Y174" i="4"/>
  <c r="Z174" i="4"/>
  <c r="AA174" i="4"/>
  <c r="AB174" i="4"/>
  <c r="AC174" i="4"/>
  <c r="AD174" i="4"/>
  <c r="AE174" i="4"/>
  <c r="AF174" i="4"/>
  <c r="AG174" i="4"/>
  <c r="AH174" i="4"/>
  <c r="AI174" i="4"/>
  <c r="AJ174" i="4"/>
  <c r="AK174" i="4"/>
  <c r="AL174" i="4"/>
  <c r="AM174" i="4"/>
  <c r="AN174" i="4"/>
  <c r="AO174" i="4"/>
  <c r="X175" i="4"/>
  <c r="Y175" i="4"/>
  <c r="Z175" i="4"/>
  <c r="AA175" i="4"/>
  <c r="AB175" i="4"/>
  <c r="AC175" i="4"/>
  <c r="AD175" i="4"/>
  <c r="AE175" i="4"/>
  <c r="AF175" i="4"/>
  <c r="AG175" i="4"/>
  <c r="AH175" i="4"/>
  <c r="AI175" i="4"/>
  <c r="AJ175" i="4"/>
  <c r="AK175" i="4"/>
  <c r="AL175" i="4"/>
  <c r="AM175" i="4"/>
  <c r="AN175" i="4"/>
  <c r="AO175" i="4"/>
  <c r="X176" i="4"/>
  <c r="Y176" i="4"/>
  <c r="Z176" i="4"/>
  <c r="AA176" i="4"/>
  <c r="AB176" i="4"/>
  <c r="AC176" i="4"/>
  <c r="AD176" i="4"/>
  <c r="AE176" i="4"/>
  <c r="AF176" i="4"/>
  <c r="AG176" i="4"/>
  <c r="AH176" i="4"/>
  <c r="AI176" i="4"/>
  <c r="AJ176" i="4"/>
  <c r="AK176" i="4"/>
  <c r="AL176" i="4"/>
  <c r="AM176" i="4"/>
  <c r="AN176" i="4"/>
  <c r="AO176" i="4"/>
  <c r="X177" i="4"/>
  <c r="Y177" i="4"/>
  <c r="Z177" i="4"/>
  <c r="AA177" i="4"/>
  <c r="AB177" i="4"/>
  <c r="AC177" i="4"/>
  <c r="AD177" i="4"/>
  <c r="AE177" i="4"/>
  <c r="AF177" i="4"/>
  <c r="AG177" i="4"/>
  <c r="AH177" i="4"/>
  <c r="AI177" i="4"/>
  <c r="AJ177" i="4"/>
  <c r="AK177" i="4"/>
  <c r="AL177" i="4"/>
  <c r="AM177" i="4"/>
  <c r="AN177" i="4"/>
  <c r="AO177" i="4"/>
  <c r="X178" i="4"/>
  <c r="Y178" i="4"/>
  <c r="Z178" i="4"/>
  <c r="AA178" i="4"/>
  <c r="AB178" i="4"/>
  <c r="AC178" i="4"/>
  <c r="AD178" i="4"/>
  <c r="AE178" i="4"/>
  <c r="AF178" i="4"/>
  <c r="AG178" i="4"/>
  <c r="AH178" i="4"/>
  <c r="AI178" i="4"/>
  <c r="AJ178" i="4"/>
  <c r="AK178" i="4"/>
  <c r="AL178" i="4"/>
  <c r="AM178" i="4"/>
  <c r="AN178" i="4"/>
  <c r="AO178" i="4"/>
  <c r="X179" i="4"/>
  <c r="Y179" i="4"/>
  <c r="Z179" i="4"/>
  <c r="AA179" i="4"/>
  <c r="AB179" i="4"/>
  <c r="AC179" i="4"/>
  <c r="AD179" i="4"/>
  <c r="AE179" i="4"/>
  <c r="AF179" i="4"/>
  <c r="AG179" i="4"/>
  <c r="AH179" i="4"/>
  <c r="AI179" i="4"/>
  <c r="AJ179" i="4"/>
  <c r="AK179" i="4"/>
  <c r="AL179" i="4"/>
  <c r="AM179" i="4"/>
  <c r="AN179" i="4"/>
  <c r="AO179" i="4"/>
  <c r="X180" i="4"/>
  <c r="Y180" i="4"/>
  <c r="Z180" i="4"/>
  <c r="AA180" i="4"/>
  <c r="AB180" i="4"/>
  <c r="AC180" i="4"/>
  <c r="AD180" i="4"/>
  <c r="AE180" i="4"/>
  <c r="AF180" i="4"/>
  <c r="AG180" i="4"/>
  <c r="AH180" i="4"/>
  <c r="AI180" i="4"/>
  <c r="AJ180" i="4"/>
  <c r="AK180" i="4"/>
  <c r="AL180" i="4"/>
  <c r="AM180" i="4"/>
  <c r="AN180" i="4"/>
  <c r="AO180" i="4"/>
  <c r="X181" i="4"/>
  <c r="Y181" i="4"/>
  <c r="Z181" i="4"/>
  <c r="AA181" i="4"/>
  <c r="AB181" i="4"/>
  <c r="AC181" i="4"/>
  <c r="AD181" i="4"/>
  <c r="AE181" i="4"/>
  <c r="AF181" i="4"/>
  <c r="AG181" i="4"/>
  <c r="AH181" i="4"/>
  <c r="AI181" i="4"/>
  <c r="AJ181" i="4"/>
  <c r="AK181" i="4"/>
  <c r="AL181" i="4"/>
  <c r="AM181" i="4"/>
  <c r="AN181" i="4"/>
  <c r="AO181" i="4"/>
  <c r="X182" i="4"/>
  <c r="Y182" i="4"/>
  <c r="Z182" i="4"/>
  <c r="AA182" i="4"/>
  <c r="AB182" i="4"/>
  <c r="AC182" i="4"/>
  <c r="AD182" i="4"/>
  <c r="AE182" i="4"/>
  <c r="AF182" i="4"/>
  <c r="AG182" i="4"/>
  <c r="AH182" i="4"/>
  <c r="AI182" i="4"/>
  <c r="AJ182" i="4"/>
  <c r="AK182" i="4"/>
  <c r="AL182" i="4"/>
  <c r="AM182" i="4"/>
  <c r="AN182" i="4"/>
  <c r="AO182" i="4"/>
  <c r="X183" i="4"/>
  <c r="Y183" i="4"/>
  <c r="Z183" i="4"/>
  <c r="AA183" i="4"/>
  <c r="AB183" i="4"/>
  <c r="AC183" i="4"/>
  <c r="AD183" i="4"/>
  <c r="AE183" i="4"/>
  <c r="AF183" i="4"/>
  <c r="AG183" i="4"/>
  <c r="AH183" i="4"/>
  <c r="AI183" i="4"/>
  <c r="AJ183" i="4"/>
  <c r="AK183" i="4"/>
  <c r="AL183" i="4"/>
  <c r="AM183" i="4"/>
  <c r="AN183" i="4"/>
  <c r="AO183" i="4"/>
  <c r="X184" i="4"/>
  <c r="Y184" i="4"/>
  <c r="Z184" i="4"/>
  <c r="AA184" i="4"/>
  <c r="AB184" i="4"/>
  <c r="AC184" i="4"/>
  <c r="AD184" i="4"/>
  <c r="AE184" i="4"/>
  <c r="AF184" i="4"/>
  <c r="AG184" i="4"/>
  <c r="AH184" i="4"/>
  <c r="AI184" i="4"/>
  <c r="AJ184" i="4"/>
  <c r="AK184" i="4"/>
  <c r="AL184" i="4"/>
  <c r="AM184" i="4"/>
  <c r="AN184" i="4"/>
  <c r="AO184" i="4"/>
  <c r="X185" i="4"/>
  <c r="Y185" i="4"/>
  <c r="Z185" i="4"/>
  <c r="AA185" i="4"/>
  <c r="AB185" i="4"/>
  <c r="AC185" i="4"/>
  <c r="AD185" i="4"/>
  <c r="AE185" i="4"/>
  <c r="AF185" i="4"/>
  <c r="AG185" i="4"/>
  <c r="AH185" i="4"/>
  <c r="AI185" i="4"/>
  <c r="AJ185" i="4"/>
  <c r="AK185" i="4"/>
  <c r="AL185" i="4"/>
  <c r="AM185" i="4"/>
  <c r="AN185" i="4"/>
  <c r="AO185" i="4"/>
  <c r="X186" i="4"/>
  <c r="Y186" i="4"/>
  <c r="Z186" i="4"/>
  <c r="AA186" i="4"/>
  <c r="AB186" i="4"/>
  <c r="AC186" i="4"/>
  <c r="AD186" i="4"/>
  <c r="AE186" i="4"/>
  <c r="AF186" i="4"/>
  <c r="AG186" i="4"/>
  <c r="AH186" i="4"/>
  <c r="AI186" i="4"/>
  <c r="AJ186" i="4"/>
  <c r="AK186" i="4"/>
  <c r="AL186" i="4"/>
  <c r="AM186" i="4"/>
  <c r="AN186" i="4"/>
  <c r="AO186" i="4"/>
  <c r="X187" i="4"/>
  <c r="Y187" i="4"/>
  <c r="Z187" i="4"/>
  <c r="AA187" i="4"/>
  <c r="AB187" i="4"/>
  <c r="AC187" i="4"/>
  <c r="AD187" i="4"/>
  <c r="AE187" i="4"/>
  <c r="AF187" i="4"/>
  <c r="AG187" i="4"/>
  <c r="AH187" i="4"/>
  <c r="AI187" i="4"/>
  <c r="AJ187" i="4"/>
  <c r="AK187" i="4"/>
  <c r="AL187" i="4"/>
  <c r="AM187" i="4"/>
  <c r="AN187" i="4"/>
  <c r="AO187" i="4"/>
  <c r="X188" i="4"/>
  <c r="Y188" i="4"/>
  <c r="Z188" i="4"/>
  <c r="AA188" i="4"/>
  <c r="AB188" i="4"/>
  <c r="AC188" i="4"/>
  <c r="AD188" i="4"/>
  <c r="AE188" i="4"/>
  <c r="AF188" i="4"/>
  <c r="AG188" i="4"/>
  <c r="AH188" i="4"/>
  <c r="AI188" i="4"/>
  <c r="AJ188" i="4"/>
  <c r="AK188" i="4"/>
  <c r="AL188" i="4"/>
  <c r="AM188" i="4"/>
  <c r="AN188" i="4"/>
  <c r="AO188" i="4"/>
  <c r="X189" i="4"/>
  <c r="Y189" i="4"/>
  <c r="Z189" i="4"/>
  <c r="AA189" i="4"/>
  <c r="AB189" i="4"/>
  <c r="AC189" i="4"/>
  <c r="AD189" i="4"/>
  <c r="AE189" i="4"/>
  <c r="AF189" i="4"/>
  <c r="AG189" i="4"/>
  <c r="AH189" i="4"/>
  <c r="AI189" i="4"/>
  <c r="AJ189" i="4"/>
  <c r="AK189" i="4"/>
  <c r="AL189" i="4"/>
  <c r="AM189" i="4"/>
  <c r="AN189" i="4"/>
  <c r="AO189" i="4"/>
  <c r="X190" i="4"/>
  <c r="Y190" i="4"/>
  <c r="Z190" i="4"/>
  <c r="AA190" i="4"/>
  <c r="AB190" i="4"/>
  <c r="AC190" i="4"/>
  <c r="AD190" i="4"/>
  <c r="AE190" i="4"/>
  <c r="AF190" i="4"/>
  <c r="AG190" i="4"/>
  <c r="AH190" i="4"/>
  <c r="AI190" i="4"/>
  <c r="AJ190" i="4"/>
  <c r="AK190" i="4"/>
  <c r="AL190" i="4"/>
  <c r="AM190" i="4"/>
  <c r="AN190" i="4"/>
  <c r="AO190" i="4"/>
  <c r="X191" i="4"/>
  <c r="Y191" i="4"/>
  <c r="Z191" i="4"/>
  <c r="AA191" i="4"/>
  <c r="AB191" i="4"/>
  <c r="AC191" i="4"/>
  <c r="AD191" i="4"/>
  <c r="AE191" i="4"/>
  <c r="AF191" i="4"/>
  <c r="AG191" i="4"/>
  <c r="AH191" i="4"/>
  <c r="AI191" i="4"/>
  <c r="AJ191" i="4"/>
  <c r="AK191" i="4"/>
  <c r="AL191" i="4"/>
  <c r="AM191" i="4"/>
  <c r="AN191" i="4"/>
  <c r="AO191" i="4"/>
  <c r="X192" i="4"/>
  <c r="Y192" i="4"/>
  <c r="Z192" i="4"/>
  <c r="AA192" i="4"/>
  <c r="AB192" i="4"/>
  <c r="AC192" i="4"/>
  <c r="AD192" i="4"/>
  <c r="AE192" i="4"/>
  <c r="AF192" i="4"/>
  <c r="AG192" i="4"/>
  <c r="AH192" i="4"/>
  <c r="AI192" i="4"/>
  <c r="AJ192" i="4"/>
  <c r="AK192" i="4"/>
  <c r="AL192" i="4"/>
  <c r="AM192" i="4"/>
  <c r="AN192" i="4"/>
  <c r="AO192" i="4"/>
  <c r="X193" i="4"/>
  <c r="Y193" i="4"/>
  <c r="Z193" i="4"/>
  <c r="AA193" i="4"/>
  <c r="AB193" i="4"/>
  <c r="AC193" i="4"/>
  <c r="AD193" i="4"/>
  <c r="AE193" i="4"/>
  <c r="AF193" i="4"/>
  <c r="AG193" i="4"/>
  <c r="AH193" i="4"/>
  <c r="AI193" i="4"/>
  <c r="AJ193" i="4"/>
  <c r="AK193" i="4"/>
  <c r="AL193" i="4"/>
  <c r="AM193" i="4"/>
  <c r="AN193" i="4"/>
  <c r="AO193" i="4"/>
  <c r="X194" i="4"/>
  <c r="Y194" i="4"/>
  <c r="Z194" i="4"/>
  <c r="AA194" i="4"/>
  <c r="AB194" i="4"/>
  <c r="AC194" i="4"/>
  <c r="AD194" i="4"/>
  <c r="AE194" i="4"/>
  <c r="AF194" i="4"/>
  <c r="AG194" i="4"/>
  <c r="AH194" i="4"/>
  <c r="AI194" i="4"/>
  <c r="AJ194" i="4"/>
  <c r="AK194" i="4"/>
  <c r="AL194" i="4"/>
  <c r="AM194" i="4"/>
  <c r="AN194" i="4"/>
  <c r="AO194" i="4"/>
  <c r="X195" i="4"/>
  <c r="Y195" i="4"/>
  <c r="Z195" i="4"/>
  <c r="AA195" i="4"/>
  <c r="AB195" i="4"/>
  <c r="AC195" i="4"/>
  <c r="AD195" i="4"/>
  <c r="AE195" i="4"/>
  <c r="AF195" i="4"/>
  <c r="AG195" i="4"/>
  <c r="AH195" i="4"/>
  <c r="AI195" i="4"/>
  <c r="AJ195" i="4"/>
  <c r="AK195" i="4"/>
  <c r="AL195" i="4"/>
  <c r="AM195" i="4"/>
  <c r="AN195" i="4"/>
  <c r="AO195" i="4"/>
  <c r="X196" i="4"/>
  <c r="Y196" i="4"/>
  <c r="Z196" i="4"/>
  <c r="AA196" i="4"/>
  <c r="AB196" i="4"/>
  <c r="AC196" i="4"/>
  <c r="AD196" i="4"/>
  <c r="AE196" i="4"/>
  <c r="AF196" i="4"/>
  <c r="AG196" i="4"/>
  <c r="AH196" i="4"/>
  <c r="AI196" i="4"/>
  <c r="AJ196" i="4"/>
  <c r="AK196" i="4"/>
  <c r="AL196" i="4"/>
  <c r="AM196" i="4"/>
  <c r="AN196" i="4"/>
  <c r="AO196" i="4"/>
  <c r="X197" i="4"/>
  <c r="Y197" i="4"/>
  <c r="Z197" i="4"/>
  <c r="AA197" i="4"/>
  <c r="AB197" i="4"/>
  <c r="AC197" i="4"/>
  <c r="AD197" i="4"/>
  <c r="AE197" i="4"/>
  <c r="AF197" i="4"/>
  <c r="AG197" i="4"/>
  <c r="AH197" i="4"/>
  <c r="AI197" i="4"/>
  <c r="AJ197" i="4"/>
  <c r="AK197" i="4"/>
  <c r="AL197" i="4"/>
  <c r="AM197" i="4"/>
  <c r="AN197" i="4"/>
  <c r="AO197" i="4"/>
  <c r="X198" i="4"/>
  <c r="Y198" i="4"/>
  <c r="Z198" i="4"/>
  <c r="AA198" i="4"/>
  <c r="AB198" i="4"/>
  <c r="AC198" i="4"/>
  <c r="AD198" i="4"/>
  <c r="AE198" i="4"/>
  <c r="AF198" i="4"/>
  <c r="AG198" i="4"/>
  <c r="AH198" i="4"/>
  <c r="AI198" i="4"/>
  <c r="AJ198" i="4"/>
  <c r="AK198" i="4"/>
  <c r="AL198" i="4"/>
  <c r="AM198" i="4"/>
  <c r="AN198" i="4"/>
  <c r="AO198" i="4"/>
  <c r="X199" i="4"/>
  <c r="Y199" i="4"/>
  <c r="Z199" i="4"/>
  <c r="AA199" i="4"/>
  <c r="AB199" i="4"/>
  <c r="AC199" i="4"/>
  <c r="AD199" i="4"/>
  <c r="AE199" i="4"/>
  <c r="AF199" i="4"/>
  <c r="AG199" i="4"/>
  <c r="AH199" i="4"/>
  <c r="AI199" i="4"/>
  <c r="AJ199" i="4"/>
  <c r="AK199" i="4"/>
  <c r="AL199" i="4"/>
  <c r="AM199" i="4"/>
  <c r="AN199" i="4"/>
  <c r="AO199" i="4"/>
  <c r="X200" i="4"/>
  <c r="Y200" i="4"/>
  <c r="Z200" i="4"/>
  <c r="AA200" i="4"/>
  <c r="AB200" i="4"/>
  <c r="AC200" i="4"/>
  <c r="AD200" i="4"/>
  <c r="AE200" i="4"/>
  <c r="AF200" i="4"/>
  <c r="AG200" i="4"/>
  <c r="AH200" i="4"/>
  <c r="AI200" i="4"/>
  <c r="AJ200" i="4"/>
  <c r="AK200" i="4"/>
  <c r="AL200" i="4"/>
  <c r="AM200" i="4"/>
  <c r="AN200" i="4"/>
  <c r="AO200" i="4"/>
  <c r="AC17" i="6" l="1"/>
  <c r="AC14" i="6"/>
  <c r="AC15" i="6" s="1"/>
  <c r="AC16" i="6" s="1"/>
  <c r="BJ186" i="4"/>
  <c r="BK186" i="4" s="1"/>
  <c r="BJ138" i="4"/>
  <c r="BK138" i="4" s="1"/>
  <c r="BJ113" i="4"/>
  <c r="BK113" i="4" s="1"/>
  <c r="AP100" i="4"/>
  <c r="AS77" i="4"/>
  <c r="AP199" i="4"/>
  <c r="BJ158" i="4"/>
  <c r="BK158" i="4" s="1"/>
  <c r="AQ97" i="4"/>
  <c r="AP171" i="4"/>
  <c r="AQ169" i="4"/>
  <c r="AT167" i="4"/>
  <c r="AT106" i="4"/>
  <c r="AT165" i="4"/>
  <c r="AT124" i="4"/>
  <c r="AP93" i="4"/>
  <c r="AS176" i="4"/>
  <c r="AR137" i="4"/>
  <c r="AR133" i="4"/>
  <c r="AT139" i="4"/>
  <c r="BJ154" i="4"/>
  <c r="BK154" i="4" s="1"/>
  <c r="BJ119" i="4"/>
  <c r="BK119" i="4" s="1"/>
  <c r="AS81" i="4"/>
  <c r="AS180" i="4"/>
  <c r="AR193" i="4"/>
  <c r="AR192" i="4"/>
  <c r="AR185" i="4"/>
  <c r="AQ174" i="4"/>
  <c r="AT155" i="4"/>
  <c r="BJ142" i="4"/>
  <c r="BK142" i="4" s="1"/>
  <c r="AQ127" i="4"/>
  <c r="AQ119" i="4"/>
  <c r="AQ104" i="4"/>
  <c r="AS86" i="4"/>
  <c r="BJ83" i="4"/>
  <c r="BK83" i="4" s="1"/>
  <c r="AP57" i="4"/>
  <c r="AT122" i="4"/>
  <c r="AR116" i="4"/>
  <c r="AP101" i="4"/>
  <c r="AQ80" i="4"/>
  <c r="BJ72" i="4"/>
  <c r="BK72" i="4" s="1"/>
  <c r="AP202" i="4"/>
  <c r="AS200" i="4"/>
  <c r="AP179" i="4"/>
  <c r="AP175" i="4"/>
  <c r="BJ162" i="4"/>
  <c r="BK162" i="4" s="1"/>
  <c r="AT151" i="4"/>
  <c r="AR145" i="4"/>
  <c r="AR128" i="4"/>
  <c r="BJ109" i="4"/>
  <c r="BK109" i="4" s="1"/>
  <c r="AT105" i="4"/>
  <c r="AP92" i="4"/>
  <c r="AP90" i="4"/>
  <c r="AR68" i="4"/>
  <c r="AR189" i="4"/>
  <c r="AT187" i="4"/>
  <c r="AT159" i="4"/>
  <c r="AT191" i="4"/>
  <c r="BJ182" i="4"/>
  <c r="BK182" i="4" s="1"/>
  <c r="AQ116" i="4"/>
  <c r="AQ190" i="4"/>
  <c r="AR173" i="4"/>
  <c r="AQ160" i="4"/>
  <c r="AP131" i="4"/>
  <c r="BJ117" i="4"/>
  <c r="BK117" i="4" s="1"/>
  <c r="AR108" i="4"/>
  <c r="AQ88" i="4"/>
  <c r="AR82" i="4"/>
  <c r="AP62" i="4"/>
  <c r="AQ201" i="4"/>
  <c r="BJ197" i="4"/>
  <c r="BK197" i="4" s="1"/>
  <c r="AS188" i="4"/>
  <c r="AR184" i="4"/>
  <c r="AR181" i="4"/>
  <c r="AP155" i="4"/>
  <c r="AR153" i="4"/>
  <c r="AP141" i="4"/>
  <c r="AQ136" i="4"/>
  <c r="BJ130" i="4"/>
  <c r="BK130" i="4" s="1"/>
  <c r="AR94" i="4"/>
  <c r="AQ89" i="4"/>
  <c r="AT73" i="4"/>
  <c r="AS63" i="4"/>
  <c r="AR57" i="4"/>
  <c r="AP151" i="4"/>
  <c r="AP139" i="4"/>
  <c r="AR197" i="4"/>
  <c r="AQ189" i="4"/>
  <c r="AQ182" i="4"/>
  <c r="AP161" i="4"/>
  <c r="AS160" i="4"/>
  <c r="AQ158" i="4"/>
  <c r="AS148" i="4"/>
  <c r="AQ130" i="4"/>
  <c r="AQ96" i="4"/>
  <c r="AT89" i="4"/>
  <c r="BJ69" i="4"/>
  <c r="BK69" i="4" s="1"/>
  <c r="AP67" i="4"/>
  <c r="AQ65" i="4"/>
  <c r="AP107" i="4"/>
  <c r="AS107" i="4"/>
  <c r="AP102" i="4"/>
  <c r="AR102" i="4"/>
  <c r="AQ100" i="4"/>
  <c r="BJ100" i="4"/>
  <c r="BK100" i="4" s="1"/>
  <c r="AQ93" i="4"/>
  <c r="AS93" i="4"/>
  <c r="BJ93" i="4"/>
  <c r="BK93" i="4" s="1"/>
  <c r="BJ198" i="4"/>
  <c r="BK198" i="4" s="1"/>
  <c r="AP195" i="4"/>
  <c r="AS179" i="4"/>
  <c r="AT179" i="4"/>
  <c r="AQ178" i="4"/>
  <c r="AP166" i="4"/>
  <c r="AQ146" i="4"/>
  <c r="AQ145" i="4"/>
  <c r="AQ132" i="4"/>
  <c r="AS132" i="4"/>
  <c r="AQ123" i="4"/>
  <c r="AP110" i="4"/>
  <c r="AR95" i="4"/>
  <c r="AQ95" i="4"/>
  <c r="AS196" i="4"/>
  <c r="AT195" i="4"/>
  <c r="AP191" i="4"/>
  <c r="BJ190" i="4"/>
  <c r="BK190" i="4" s="1"/>
  <c r="AR174" i="4"/>
  <c r="BJ174" i="4"/>
  <c r="BK174" i="4" s="1"/>
  <c r="AP167" i="4"/>
  <c r="BJ166" i="4"/>
  <c r="BK166" i="4" s="1"/>
  <c r="AP147" i="4"/>
  <c r="BJ146" i="4"/>
  <c r="BK146" i="4" s="1"/>
  <c r="AP134" i="4"/>
  <c r="AQ134" i="4"/>
  <c r="BJ134" i="4"/>
  <c r="BK134" i="4" s="1"/>
  <c r="AQ133" i="4"/>
  <c r="AT131" i="4"/>
  <c r="AR124" i="4"/>
  <c r="BJ123" i="4"/>
  <c r="BK123" i="4" s="1"/>
  <c r="AQ113" i="4"/>
  <c r="AP111" i="4"/>
  <c r="AT110" i="4"/>
  <c r="AT104" i="4"/>
  <c r="AS103" i="4"/>
  <c r="BJ84" i="4"/>
  <c r="BK84" i="4" s="1"/>
  <c r="AP194" i="4"/>
  <c r="AQ194" i="4"/>
  <c r="AP187" i="4"/>
  <c r="AS177" i="4"/>
  <c r="AR177" i="4"/>
  <c r="AP172" i="4"/>
  <c r="AS172" i="4"/>
  <c r="AR170" i="4"/>
  <c r="BJ170" i="4"/>
  <c r="BK170" i="4" s="1"/>
  <c r="AP163" i="4"/>
  <c r="AR163" i="4"/>
  <c r="AP143" i="4"/>
  <c r="AT143" i="4"/>
  <c r="AS127" i="4"/>
  <c r="BJ127" i="4"/>
  <c r="BK127" i="4" s="1"/>
  <c r="AP120" i="4"/>
  <c r="AR120" i="4"/>
  <c r="AS199" i="4"/>
  <c r="AT199" i="4"/>
  <c r="BJ194" i="4"/>
  <c r="BK194" i="4" s="1"/>
  <c r="AP183" i="4"/>
  <c r="AP186" i="4"/>
  <c r="AQ186" i="4"/>
  <c r="AT183" i="4"/>
  <c r="AS175" i="4"/>
  <c r="AT175" i="4"/>
  <c r="AS168" i="4"/>
  <c r="BJ125" i="4"/>
  <c r="BK125" i="4" s="1"/>
  <c r="AS125" i="4"/>
  <c r="AP114" i="4"/>
  <c r="AP106" i="4"/>
  <c r="AS98" i="4"/>
  <c r="AS91" i="4"/>
  <c r="AR91" i="4"/>
  <c r="AR90" i="4"/>
  <c r="AR200" i="4"/>
  <c r="AQ195" i="4"/>
  <c r="AP192" i="4"/>
  <c r="AS187" i="4"/>
  <c r="AS171" i="4"/>
  <c r="AT171" i="4"/>
  <c r="AS169" i="4"/>
  <c r="AR169" i="4"/>
  <c r="AQ166" i="4"/>
  <c r="AR156" i="4"/>
  <c r="AR152" i="4"/>
  <c r="AT147" i="4"/>
  <c r="AR146" i="4"/>
  <c r="AR144" i="4"/>
  <c r="AS144" i="4"/>
  <c r="AR140" i="4"/>
  <c r="AP138" i="4"/>
  <c r="AQ137" i="4"/>
  <c r="AP135" i="4"/>
  <c r="AP126" i="4"/>
  <c r="AR123" i="4"/>
  <c r="AR119" i="4"/>
  <c r="AS119" i="4"/>
  <c r="AP118" i="4"/>
  <c r="AS115" i="4"/>
  <c r="AT114" i="4"/>
  <c r="AR107" i="4"/>
  <c r="AQ105" i="4"/>
  <c r="AQ101" i="4"/>
  <c r="BJ101" i="4"/>
  <c r="BK101" i="4" s="1"/>
  <c r="AS99" i="4"/>
  <c r="BJ99" i="4"/>
  <c r="BK99" i="4" s="1"/>
  <c r="AR98" i="4"/>
  <c r="AR92" i="4"/>
  <c r="AP86" i="4"/>
  <c r="AP85" i="4"/>
  <c r="BJ80" i="4"/>
  <c r="BK80" i="4" s="1"/>
  <c r="BJ76" i="4"/>
  <c r="BK76" i="4" s="1"/>
  <c r="AS74" i="4"/>
  <c r="AP71" i="4"/>
  <c r="AP70" i="4"/>
  <c r="AP200" i="4"/>
  <c r="AQ198" i="4"/>
  <c r="AT198" i="4"/>
  <c r="AR196" i="4"/>
  <c r="AQ193" i="4"/>
  <c r="AP190" i="4"/>
  <c r="AR188" i="4"/>
  <c r="AQ185" i="4"/>
  <c r="AP182" i="4"/>
  <c r="AR180" i="4"/>
  <c r="AP176" i="4"/>
  <c r="AS173" i="4"/>
  <c r="BJ160" i="4"/>
  <c r="BK160" i="4" s="1"/>
  <c r="AR159" i="4"/>
  <c r="AR158" i="4"/>
  <c r="AR157" i="4"/>
  <c r="AS152" i="4"/>
  <c r="AR149" i="4"/>
  <c r="AS140" i="4"/>
  <c r="AS139" i="4"/>
  <c r="AQ138" i="4"/>
  <c r="AR138" i="4"/>
  <c r="AR136" i="4"/>
  <c r="AS136" i="4"/>
  <c r="AT135" i="4"/>
  <c r="AP133" i="4"/>
  <c r="AR132" i="4"/>
  <c r="AP130" i="4"/>
  <c r="AS129" i="4"/>
  <c r="AT118" i="4"/>
  <c r="AQ117" i="4"/>
  <c r="AT102" i="4"/>
  <c r="AS95" i="4"/>
  <c r="AT88" i="4"/>
  <c r="AQ87" i="4"/>
  <c r="AR86" i="4"/>
  <c r="BJ85" i="4"/>
  <c r="BK85" i="4" s="1"/>
  <c r="BJ79" i="4"/>
  <c r="BK79" i="4" s="1"/>
  <c r="AR79" i="4"/>
  <c r="AQ76" i="4"/>
  <c r="AR71" i="4"/>
  <c r="AT70" i="4"/>
  <c r="AQ68" i="4"/>
  <c r="AP66" i="4"/>
  <c r="AT62" i="4"/>
  <c r="AP59" i="4"/>
  <c r="AP84" i="4"/>
  <c r="AP73" i="4"/>
  <c r="AP69" i="4"/>
  <c r="AQ69" i="4"/>
  <c r="AQ202" i="4"/>
  <c r="AT202" i="4"/>
  <c r="AS197" i="4"/>
  <c r="AR194" i="4"/>
  <c r="AS189" i="4"/>
  <c r="AR186" i="4"/>
  <c r="AP184" i="4"/>
  <c r="AS181" i="4"/>
  <c r="AS167" i="4"/>
  <c r="AR198" i="4"/>
  <c r="AP196" i="4"/>
  <c r="AS193" i="4"/>
  <c r="AS192" i="4"/>
  <c r="AS191" i="4"/>
  <c r="AR190" i="4"/>
  <c r="AP188" i="4"/>
  <c r="AS185" i="4"/>
  <c r="AS184" i="4"/>
  <c r="AS183" i="4"/>
  <c r="AR182" i="4"/>
  <c r="AP180" i="4"/>
  <c r="AR178" i="4"/>
  <c r="BJ178" i="4"/>
  <c r="BK178" i="4" s="1"/>
  <c r="AQ177" i="4"/>
  <c r="AP174" i="4"/>
  <c r="AR172" i="4"/>
  <c r="AP168" i="4"/>
  <c r="BJ164" i="4"/>
  <c r="BK164" i="4" s="1"/>
  <c r="AQ162" i="4"/>
  <c r="AS162" i="4"/>
  <c r="AR161" i="4"/>
  <c r="AS156" i="4"/>
  <c r="AQ144" i="4"/>
  <c r="AP142" i="4"/>
  <c r="AQ142" i="4"/>
  <c r="AR141" i="4"/>
  <c r="AQ141" i="4"/>
  <c r="AQ140" i="4"/>
  <c r="AP137" i="4"/>
  <c r="AS131" i="4"/>
  <c r="AR130" i="4"/>
  <c r="AP128" i="4"/>
  <c r="AP124" i="4"/>
  <c r="AS121" i="4"/>
  <c r="AP105" i="4"/>
  <c r="AP104" i="4"/>
  <c r="AS102" i="4"/>
  <c r="AR99" i="4"/>
  <c r="AP98" i="4"/>
  <c r="AT97" i="4"/>
  <c r="AT94" i="4"/>
  <c r="AS87" i="4"/>
  <c r="AT86" i="4"/>
  <c r="AS83" i="4"/>
  <c r="AQ82" i="4"/>
  <c r="AP81" i="4"/>
  <c r="AS72" i="4"/>
  <c r="AQ72" i="4"/>
  <c r="AS71" i="4"/>
  <c r="AS68" i="4"/>
  <c r="AS64" i="4"/>
  <c r="AQ61" i="4"/>
  <c r="AR201" i="4"/>
  <c r="BJ201" i="4"/>
  <c r="BK201" i="4" s="1"/>
  <c r="AQ181" i="4"/>
  <c r="AP178" i="4"/>
  <c r="AR176" i="4"/>
  <c r="AQ173" i="4"/>
  <c r="AP170" i="4"/>
  <c r="AR168" i="4"/>
  <c r="AR165" i="4"/>
  <c r="AT163" i="4"/>
  <c r="AP159" i="4"/>
  <c r="AQ154" i="4"/>
  <c r="AQ149" i="4"/>
  <c r="AS143" i="4"/>
  <c r="AR142" i="4"/>
  <c r="AS135" i="4"/>
  <c r="AR134" i="4"/>
  <c r="AT128" i="4"/>
  <c r="AR126" i="4"/>
  <c r="AS123" i="4"/>
  <c r="AP122" i="4"/>
  <c r="AT120" i="4"/>
  <c r="AR118" i="4"/>
  <c r="AS111" i="4"/>
  <c r="AT96" i="4"/>
  <c r="AQ92" i="4"/>
  <c r="AP89" i="4"/>
  <c r="AP88" i="4"/>
  <c r="AQ85" i="4"/>
  <c r="AQ84" i="4"/>
  <c r="AR83" i="4"/>
  <c r="AS82" i="4"/>
  <c r="AP80" i="4"/>
  <c r="AQ74" i="4"/>
  <c r="AR73" i="4"/>
  <c r="AQ70" i="4"/>
  <c r="AR69" i="4"/>
  <c r="BJ61" i="4"/>
  <c r="BK61" i="4" s="1"/>
  <c r="AP58" i="4"/>
  <c r="BJ57" i="4"/>
  <c r="BK57" i="4" s="1"/>
  <c r="AP201" i="4"/>
  <c r="AS67" i="4"/>
  <c r="AQ66" i="4"/>
  <c r="AR65" i="4"/>
  <c r="AP63" i="4"/>
  <c r="AP60" i="4"/>
  <c r="AS59" i="4"/>
  <c r="AQ58" i="4"/>
  <c r="AT57" i="4"/>
  <c r="AR67" i="4"/>
  <c r="AQ64" i="4"/>
  <c r="AP61" i="4"/>
  <c r="AR60" i="4"/>
  <c r="AS60" i="4"/>
  <c r="AR59" i="4"/>
  <c r="AQ62" i="4"/>
  <c r="AR61" i="4"/>
  <c r="AS57" i="4"/>
  <c r="AT66" i="4"/>
  <c r="BJ65" i="4"/>
  <c r="BK65" i="4" s="1"/>
  <c r="AP65" i="4"/>
  <c r="AR64" i="4"/>
  <c r="AR63" i="4"/>
  <c r="AQ60" i="4"/>
  <c r="AT58" i="4"/>
  <c r="AR202" i="4"/>
  <c r="AS202" i="4"/>
  <c r="AT201" i="4"/>
  <c r="AS201" i="4"/>
  <c r="BJ202" i="4"/>
  <c r="BK202" i="4" s="1"/>
  <c r="AQ197" i="4"/>
  <c r="BJ200" i="4"/>
  <c r="BK200" i="4" s="1"/>
  <c r="AQ200" i="4"/>
  <c r="AR199" i="4"/>
  <c r="AS198" i="4"/>
  <c r="AT197" i="4"/>
  <c r="AP197" i="4"/>
  <c r="BJ196" i="4"/>
  <c r="BK196" i="4" s="1"/>
  <c r="AQ196" i="4"/>
  <c r="AR195" i="4"/>
  <c r="AS194" i="4"/>
  <c r="AT193" i="4"/>
  <c r="AP193" i="4"/>
  <c r="BJ192" i="4"/>
  <c r="BK192" i="4" s="1"/>
  <c r="AQ192" i="4"/>
  <c r="AR191" i="4"/>
  <c r="AS190" i="4"/>
  <c r="AT189" i="4"/>
  <c r="AP189" i="4"/>
  <c r="BJ188" i="4"/>
  <c r="BK188" i="4" s="1"/>
  <c r="AQ188" i="4"/>
  <c r="AR187" i="4"/>
  <c r="AS186" i="4"/>
  <c r="AT185" i="4"/>
  <c r="AP185" i="4"/>
  <c r="BJ184" i="4"/>
  <c r="BK184" i="4" s="1"/>
  <c r="AQ184" i="4"/>
  <c r="AR183" i="4"/>
  <c r="AS182" i="4"/>
  <c r="AT181" i="4"/>
  <c r="AP181" i="4"/>
  <c r="BJ180" i="4"/>
  <c r="BK180" i="4" s="1"/>
  <c r="AQ180" i="4"/>
  <c r="AR179" i="4"/>
  <c r="AS178" i="4"/>
  <c r="AT177" i="4"/>
  <c r="AP177" i="4"/>
  <c r="BJ176" i="4"/>
  <c r="BK176" i="4" s="1"/>
  <c r="AQ176" i="4"/>
  <c r="AR175" i="4"/>
  <c r="AS174" i="4"/>
  <c r="AT173" i="4"/>
  <c r="AP173" i="4"/>
  <c r="BJ172" i="4"/>
  <c r="BK172" i="4" s="1"/>
  <c r="AQ172" i="4"/>
  <c r="AR171" i="4"/>
  <c r="AS170" i="4"/>
  <c r="AT169" i="4"/>
  <c r="AP169" i="4"/>
  <c r="BJ168" i="4"/>
  <c r="BK168" i="4" s="1"/>
  <c r="AQ168" i="4"/>
  <c r="AR167" i="4"/>
  <c r="AS166" i="4"/>
  <c r="AP165" i="4"/>
  <c r="AQ165" i="4"/>
  <c r="BJ165" i="4"/>
  <c r="BK165" i="4" s="1"/>
  <c r="AS165" i="4"/>
  <c r="AS164" i="4"/>
  <c r="AR164" i="4"/>
  <c r="AP164" i="4"/>
  <c r="AT164" i="4"/>
  <c r="AR162" i="4"/>
  <c r="AT161" i="4"/>
  <c r="AP158" i="4"/>
  <c r="AT158" i="4"/>
  <c r="AS158" i="4"/>
  <c r="AS155" i="4"/>
  <c r="AQ155" i="4"/>
  <c r="BJ155" i="4"/>
  <c r="BK155" i="4" s="1"/>
  <c r="AR155" i="4"/>
  <c r="AR154" i="4"/>
  <c r="AQ153" i="4"/>
  <c r="AQ152" i="4"/>
  <c r="BJ152" i="4"/>
  <c r="BK152" i="4" s="1"/>
  <c r="AP145" i="4"/>
  <c r="AT145" i="4"/>
  <c r="AP198" i="4"/>
  <c r="AS195" i="4"/>
  <c r="AT200" i="4"/>
  <c r="BJ199" i="4"/>
  <c r="BK199" i="4" s="1"/>
  <c r="AQ199" i="4"/>
  <c r="AT196" i="4"/>
  <c r="BJ195" i="4"/>
  <c r="BK195" i="4" s="1"/>
  <c r="AT192" i="4"/>
  <c r="BJ191" i="4"/>
  <c r="BK191" i="4" s="1"/>
  <c r="AQ191" i="4"/>
  <c r="AT188" i="4"/>
  <c r="BJ187" i="4"/>
  <c r="BK187" i="4" s="1"/>
  <c r="AQ187" i="4"/>
  <c r="AT184" i="4"/>
  <c r="BJ183" i="4"/>
  <c r="BK183" i="4" s="1"/>
  <c r="AQ183" i="4"/>
  <c r="AT180" i="4"/>
  <c r="BJ179" i="4"/>
  <c r="BK179" i="4" s="1"/>
  <c r="AQ179" i="4"/>
  <c r="AT176" i="4"/>
  <c r="BJ175" i="4"/>
  <c r="BK175" i="4" s="1"/>
  <c r="AQ175" i="4"/>
  <c r="AT172" i="4"/>
  <c r="BJ171" i="4"/>
  <c r="BK171" i="4" s="1"/>
  <c r="AQ171" i="4"/>
  <c r="AT168" i="4"/>
  <c r="BJ167" i="4"/>
  <c r="BK167" i="4" s="1"/>
  <c r="AQ167" i="4"/>
  <c r="AQ164" i="4"/>
  <c r="AS159" i="4"/>
  <c r="AQ159" i="4"/>
  <c r="BJ159" i="4"/>
  <c r="BK159" i="4" s="1"/>
  <c r="AQ157" i="4"/>
  <c r="AQ156" i="4"/>
  <c r="BJ156" i="4"/>
  <c r="BK156" i="4" s="1"/>
  <c r="AP149" i="4"/>
  <c r="AT149" i="4"/>
  <c r="AR148" i="4"/>
  <c r="AP146" i="4"/>
  <c r="AT146" i="4"/>
  <c r="AS146" i="4"/>
  <c r="AR166" i="4"/>
  <c r="AQ161" i="4"/>
  <c r="BJ161" i="4"/>
  <c r="BK161" i="4" s="1"/>
  <c r="AS161" i="4"/>
  <c r="AR160" i="4"/>
  <c r="AP160" i="4"/>
  <c r="AT160" i="4"/>
  <c r="AP153" i="4"/>
  <c r="AT153" i="4"/>
  <c r="AP150" i="4"/>
  <c r="AT150" i="4"/>
  <c r="AS150" i="4"/>
  <c r="AS147" i="4"/>
  <c r="AQ147" i="4"/>
  <c r="BJ147" i="4"/>
  <c r="BK147" i="4" s="1"/>
  <c r="AR147" i="4"/>
  <c r="AT194" i="4"/>
  <c r="BJ193" i="4"/>
  <c r="BK193" i="4" s="1"/>
  <c r="AT190" i="4"/>
  <c r="BJ189" i="4"/>
  <c r="BK189" i="4" s="1"/>
  <c r="AT186" i="4"/>
  <c r="BJ185" i="4"/>
  <c r="BK185" i="4" s="1"/>
  <c r="AT182" i="4"/>
  <c r="BJ181" i="4"/>
  <c r="BK181" i="4" s="1"/>
  <c r="AT178" i="4"/>
  <c r="BJ177" i="4"/>
  <c r="BK177" i="4" s="1"/>
  <c r="AT174" i="4"/>
  <c r="BJ173" i="4"/>
  <c r="BK173" i="4" s="1"/>
  <c r="AT170" i="4"/>
  <c r="BJ169" i="4"/>
  <c r="BK169" i="4" s="1"/>
  <c r="AT166" i="4"/>
  <c r="AS163" i="4"/>
  <c r="AQ163" i="4"/>
  <c r="BJ163" i="4"/>
  <c r="BK163" i="4" s="1"/>
  <c r="AP162" i="4"/>
  <c r="AT162" i="4"/>
  <c r="AP157" i="4"/>
  <c r="AT157" i="4"/>
  <c r="AP154" i="4"/>
  <c r="AT154" i="4"/>
  <c r="AS154" i="4"/>
  <c r="AS151" i="4"/>
  <c r="AQ151" i="4"/>
  <c r="BJ151" i="4"/>
  <c r="BK151" i="4" s="1"/>
  <c r="AR151" i="4"/>
  <c r="AQ150" i="4"/>
  <c r="AR150" i="4"/>
  <c r="AQ148" i="4"/>
  <c r="BJ148" i="4"/>
  <c r="BK148" i="4" s="1"/>
  <c r="BJ144" i="4"/>
  <c r="BK144" i="4" s="1"/>
  <c r="AR143" i="4"/>
  <c r="AS142" i="4"/>
  <c r="AT141" i="4"/>
  <c r="BJ140" i="4"/>
  <c r="BK140" i="4" s="1"/>
  <c r="AR139" i="4"/>
  <c r="AS138" i="4"/>
  <c r="AT137" i="4"/>
  <c r="BJ136" i="4"/>
  <c r="BK136" i="4" s="1"/>
  <c r="AR135" i="4"/>
  <c r="AS134" i="4"/>
  <c r="AT133" i="4"/>
  <c r="BJ132" i="4"/>
  <c r="BK132" i="4" s="1"/>
  <c r="AR131" i="4"/>
  <c r="AS130" i="4"/>
  <c r="AP129" i="4"/>
  <c r="AT129" i="4"/>
  <c r="AR129" i="4"/>
  <c r="AT126" i="4"/>
  <c r="AS122" i="4"/>
  <c r="AQ122" i="4"/>
  <c r="BJ122" i="4"/>
  <c r="BK122" i="4" s="1"/>
  <c r="AP121" i="4"/>
  <c r="AT121" i="4"/>
  <c r="AR121" i="4"/>
  <c r="AP112" i="4"/>
  <c r="AT112" i="4"/>
  <c r="AS109" i="4"/>
  <c r="AP109" i="4"/>
  <c r="AT109" i="4"/>
  <c r="AR109" i="4"/>
  <c r="AR106" i="4"/>
  <c r="AS106" i="4"/>
  <c r="AQ106" i="4"/>
  <c r="BJ106" i="4"/>
  <c r="BK106" i="4" s="1"/>
  <c r="AQ103" i="4"/>
  <c r="AR103" i="4"/>
  <c r="BJ103" i="4"/>
  <c r="BK103" i="4" s="1"/>
  <c r="AS157" i="4"/>
  <c r="AT156" i="4"/>
  <c r="AP156" i="4"/>
  <c r="AS153" i="4"/>
  <c r="AT152" i="4"/>
  <c r="AP152" i="4"/>
  <c r="AS149" i="4"/>
  <c r="AT148" i="4"/>
  <c r="AP148" i="4"/>
  <c r="AS145" i="4"/>
  <c r="AT144" i="4"/>
  <c r="AP144" i="4"/>
  <c r="BJ143" i="4"/>
  <c r="BK143" i="4" s="1"/>
  <c r="AQ143" i="4"/>
  <c r="AS141" i="4"/>
  <c r="AT140" i="4"/>
  <c r="AP140" i="4"/>
  <c r="BJ139" i="4"/>
  <c r="BK139" i="4" s="1"/>
  <c r="AQ139" i="4"/>
  <c r="AS137" i="4"/>
  <c r="AT136" i="4"/>
  <c r="AP136" i="4"/>
  <c r="BJ135" i="4"/>
  <c r="BK135" i="4" s="1"/>
  <c r="AQ135" i="4"/>
  <c r="AS133" i="4"/>
  <c r="AT132" i="4"/>
  <c r="AP132" i="4"/>
  <c r="BJ131" i="4"/>
  <c r="BK131" i="4" s="1"/>
  <c r="AQ131" i="4"/>
  <c r="AQ129" i="4"/>
  <c r="AQ124" i="4"/>
  <c r="BJ124" i="4"/>
  <c r="BK124" i="4" s="1"/>
  <c r="AS124" i="4"/>
  <c r="AP123" i="4"/>
  <c r="AT123" i="4"/>
  <c r="AQ121" i="4"/>
  <c r="AP116" i="4"/>
  <c r="AT116" i="4"/>
  <c r="AP115" i="4"/>
  <c r="AS113" i="4"/>
  <c r="AP113" i="4"/>
  <c r="AT113" i="4"/>
  <c r="AR113" i="4"/>
  <c r="AR111" i="4"/>
  <c r="AR110" i="4"/>
  <c r="AS110" i="4"/>
  <c r="AQ110" i="4"/>
  <c r="BJ110" i="4"/>
  <c r="BK110" i="4" s="1"/>
  <c r="AQ109" i="4"/>
  <c r="AQ108" i="4"/>
  <c r="AQ107" i="4"/>
  <c r="BJ107" i="4"/>
  <c r="BK107" i="4" s="1"/>
  <c r="AS126" i="4"/>
  <c r="AQ126" i="4"/>
  <c r="BJ126" i="4"/>
  <c r="BK126" i="4" s="1"/>
  <c r="AP125" i="4"/>
  <c r="AT125" i="4"/>
  <c r="AR125" i="4"/>
  <c r="AS118" i="4"/>
  <c r="AQ118" i="4"/>
  <c r="BJ118" i="4"/>
  <c r="BK118" i="4" s="1"/>
  <c r="AS117" i="4"/>
  <c r="AP117" i="4"/>
  <c r="AT117" i="4"/>
  <c r="AR117" i="4"/>
  <c r="AR115" i="4"/>
  <c r="AR114" i="4"/>
  <c r="AS114" i="4"/>
  <c r="AQ114" i="4"/>
  <c r="BJ114" i="4"/>
  <c r="BK114" i="4" s="1"/>
  <c r="AR112" i="4"/>
  <c r="AQ112" i="4"/>
  <c r="AQ111" i="4"/>
  <c r="BJ111" i="4"/>
  <c r="BK111" i="4" s="1"/>
  <c r="BJ157" i="4"/>
  <c r="BK157" i="4" s="1"/>
  <c r="BJ153" i="4"/>
  <c r="BK153" i="4" s="1"/>
  <c r="BJ149" i="4"/>
  <c r="BK149" i="4" s="1"/>
  <c r="BJ145" i="4"/>
  <c r="BK145" i="4" s="1"/>
  <c r="AT142" i="4"/>
  <c r="BJ141" i="4"/>
  <c r="BK141" i="4" s="1"/>
  <c r="AT138" i="4"/>
  <c r="BJ137" i="4"/>
  <c r="BK137" i="4" s="1"/>
  <c r="AT134" i="4"/>
  <c r="BJ133" i="4"/>
  <c r="BK133" i="4" s="1"/>
  <c r="AT130" i="4"/>
  <c r="BJ129" i="4"/>
  <c r="BK129" i="4" s="1"/>
  <c r="AQ128" i="4"/>
  <c r="BJ128" i="4"/>
  <c r="BK128" i="4" s="1"/>
  <c r="AS128" i="4"/>
  <c r="AR127" i="4"/>
  <c r="AP127" i="4"/>
  <c r="AT127" i="4"/>
  <c r="AQ125" i="4"/>
  <c r="AR122" i="4"/>
  <c r="BJ121" i="4"/>
  <c r="BK121" i="4" s="1"/>
  <c r="AQ120" i="4"/>
  <c r="BJ120" i="4"/>
  <c r="BK120" i="4" s="1"/>
  <c r="AS120" i="4"/>
  <c r="AP119" i="4"/>
  <c r="AT119" i="4"/>
  <c r="AQ115" i="4"/>
  <c r="BJ115" i="4"/>
  <c r="BK115" i="4" s="1"/>
  <c r="AP108" i="4"/>
  <c r="AT108" i="4"/>
  <c r="AS116" i="4"/>
  <c r="AT115" i="4"/>
  <c r="AS112" i="4"/>
  <c r="AT111" i="4"/>
  <c r="AS108" i="4"/>
  <c r="AT107" i="4"/>
  <c r="BJ105" i="4"/>
  <c r="BK105" i="4" s="1"/>
  <c r="AR105" i="4"/>
  <c r="BJ104" i="4"/>
  <c r="BK104" i="4" s="1"/>
  <c r="AS104" i="4"/>
  <c r="AQ99" i="4"/>
  <c r="AT98" i="4"/>
  <c r="AS97" i="4"/>
  <c r="AR96" i="4"/>
  <c r="AP95" i="4"/>
  <c r="AT95" i="4"/>
  <c r="AP94" i="4"/>
  <c r="AQ94" i="4"/>
  <c r="BJ94" i="4"/>
  <c r="BK94" i="4" s="1"/>
  <c r="AT93" i="4"/>
  <c r="AT92" i="4"/>
  <c r="BJ89" i="4"/>
  <c r="BK89" i="4" s="1"/>
  <c r="AR89" i="4"/>
  <c r="BJ88" i="4"/>
  <c r="BK88" i="4" s="1"/>
  <c r="AS88" i="4"/>
  <c r="BJ87" i="4"/>
  <c r="BK87" i="4" s="1"/>
  <c r="AQ83" i="4"/>
  <c r="AT81" i="4"/>
  <c r="AS80" i="4"/>
  <c r="AR80" i="4"/>
  <c r="AP77" i="4"/>
  <c r="AR77" i="4"/>
  <c r="AQ77" i="4"/>
  <c r="BJ77" i="4"/>
  <c r="BK77" i="4" s="1"/>
  <c r="AT76" i="4"/>
  <c r="AP75" i="4"/>
  <c r="AT75" i="4"/>
  <c r="AQ75" i="4"/>
  <c r="BJ75" i="4"/>
  <c r="BK75" i="4" s="1"/>
  <c r="AS75" i="4"/>
  <c r="AR101" i="4"/>
  <c r="AS100" i="4"/>
  <c r="AP91" i="4"/>
  <c r="AT91" i="4"/>
  <c r="AQ90" i="4"/>
  <c r="BJ90" i="4"/>
  <c r="BK90" i="4" s="1"/>
  <c r="AR85" i="4"/>
  <c r="AS84" i="4"/>
  <c r="AP79" i="4"/>
  <c r="AT79" i="4"/>
  <c r="AS79" i="4"/>
  <c r="AP78" i="4"/>
  <c r="AT78" i="4"/>
  <c r="BJ116" i="4"/>
  <c r="BK116" i="4" s="1"/>
  <c r="BJ112" i="4"/>
  <c r="BK112" i="4" s="1"/>
  <c r="BJ108" i="4"/>
  <c r="BK108" i="4" s="1"/>
  <c r="AS105" i="4"/>
  <c r="AR104" i="4"/>
  <c r="AP103" i="4"/>
  <c r="AT103" i="4"/>
  <c r="AQ102" i="4"/>
  <c r="BJ102" i="4"/>
  <c r="BK102" i="4" s="1"/>
  <c r="AT101" i="4"/>
  <c r="AT100" i="4"/>
  <c r="BJ97" i="4"/>
  <c r="BK97" i="4" s="1"/>
  <c r="AP97" i="4"/>
  <c r="AR97" i="4"/>
  <c r="BJ96" i="4"/>
  <c r="BK96" i="4" s="1"/>
  <c r="AP96" i="4"/>
  <c r="AS96" i="4"/>
  <c r="BJ95" i="4"/>
  <c r="BK95" i="4" s="1"/>
  <c r="AS94" i="4"/>
  <c r="AQ91" i="4"/>
  <c r="AT90" i="4"/>
  <c r="AS89" i="4"/>
  <c r="AR88" i="4"/>
  <c r="AR87" i="4"/>
  <c r="AP87" i="4"/>
  <c r="AT87" i="4"/>
  <c r="AQ86" i="4"/>
  <c r="BJ86" i="4"/>
  <c r="BK86" i="4" s="1"/>
  <c r="AT85" i="4"/>
  <c r="AT84" i="4"/>
  <c r="AR81" i="4"/>
  <c r="AQ81" i="4"/>
  <c r="BJ81" i="4"/>
  <c r="BK81" i="4" s="1"/>
  <c r="AT80" i="4"/>
  <c r="AQ79" i="4"/>
  <c r="AS78" i="4"/>
  <c r="AT77" i="4"/>
  <c r="AP76" i="4"/>
  <c r="AS76" i="4"/>
  <c r="AR76" i="4"/>
  <c r="AR75" i="4"/>
  <c r="AP74" i="4"/>
  <c r="AT74" i="4"/>
  <c r="AS101" i="4"/>
  <c r="AR100" i="4"/>
  <c r="AP99" i="4"/>
  <c r="AT99" i="4"/>
  <c r="AQ98" i="4"/>
  <c r="BJ98" i="4"/>
  <c r="BK98" i="4" s="1"/>
  <c r="AR93" i="4"/>
  <c r="BJ92" i="4"/>
  <c r="BK92" i="4" s="1"/>
  <c r="AS92" i="4"/>
  <c r="BJ91" i="4"/>
  <c r="BK91" i="4" s="1"/>
  <c r="AS90" i="4"/>
  <c r="AS85" i="4"/>
  <c r="AR84" i="4"/>
  <c r="AP83" i="4"/>
  <c r="AT83" i="4"/>
  <c r="AP82" i="4"/>
  <c r="AT82" i="4"/>
  <c r="AR78" i="4"/>
  <c r="AQ78" i="4"/>
  <c r="BJ73" i="4"/>
  <c r="BK73" i="4" s="1"/>
  <c r="AQ73" i="4"/>
  <c r="AR72" i="4"/>
  <c r="AQ57" i="4"/>
  <c r="AS70" i="4"/>
  <c r="AT69" i="4"/>
  <c r="BJ68" i="4"/>
  <c r="BK68" i="4" s="1"/>
  <c r="AS66" i="4"/>
  <c r="AT65" i="4"/>
  <c r="BJ64" i="4"/>
  <c r="BK64" i="4" s="1"/>
  <c r="AS62" i="4"/>
  <c r="AT61" i="4"/>
  <c r="BJ60" i="4"/>
  <c r="BK60" i="4" s="1"/>
  <c r="AS58" i="4"/>
  <c r="AR74" i="4"/>
  <c r="AS73" i="4"/>
  <c r="AT72" i="4"/>
  <c r="AP72" i="4"/>
  <c r="BJ71" i="4"/>
  <c r="BK71" i="4" s="1"/>
  <c r="AQ71" i="4"/>
  <c r="AR70" i="4"/>
  <c r="AS69" i="4"/>
  <c r="AT68" i="4"/>
  <c r="AP68" i="4"/>
  <c r="BJ67" i="4"/>
  <c r="BK67" i="4" s="1"/>
  <c r="AQ67" i="4"/>
  <c r="AR66" i="4"/>
  <c r="AS65" i="4"/>
  <c r="AT64" i="4"/>
  <c r="AP64" i="4"/>
  <c r="BJ63" i="4"/>
  <c r="BK63" i="4" s="1"/>
  <c r="AQ63" i="4"/>
  <c r="AR62" i="4"/>
  <c r="AS61" i="4"/>
  <c r="AT60" i="4"/>
  <c r="BJ59" i="4"/>
  <c r="BK59" i="4" s="1"/>
  <c r="AQ59" i="4"/>
  <c r="AR58" i="4"/>
  <c r="BJ82" i="4"/>
  <c r="BK82" i="4" s="1"/>
  <c r="BJ78" i="4"/>
  <c r="BK78" i="4" s="1"/>
  <c r="BJ74" i="4"/>
  <c r="BK74" i="4" s="1"/>
  <c r="AT71" i="4"/>
  <c r="BJ70" i="4"/>
  <c r="BK70" i="4" s="1"/>
  <c r="AT67" i="4"/>
  <c r="BJ66" i="4"/>
  <c r="BK66" i="4" s="1"/>
  <c r="AT63" i="4"/>
  <c r="BJ62" i="4"/>
  <c r="BK62" i="4" s="1"/>
  <c r="AT59" i="4"/>
  <c r="BJ58" i="4"/>
  <c r="BK58" i="4" s="1"/>
  <c r="C9" i="14"/>
  <c r="C11" i="13"/>
  <c r="B9" i="12"/>
  <c r="D10" i="11"/>
  <c r="C16" i="10"/>
  <c r="B10" i="10"/>
  <c r="B9" i="10"/>
  <c r="B8" i="10"/>
  <c r="B7" i="10"/>
  <c r="B6" i="10"/>
  <c r="B21" i="9"/>
  <c r="B11" i="8"/>
  <c r="C7" i="8"/>
  <c r="F8" i="7"/>
  <c r="B13" i="7" s="1"/>
  <c r="E8" i="7"/>
  <c r="D8" i="7"/>
  <c r="C8" i="7"/>
  <c r="AB36" i="6"/>
  <c r="AA36" i="6"/>
  <c r="Z36" i="6"/>
  <c r="Y36" i="6"/>
  <c r="X36" i="6"/>
  <c r="A31" i="6"/>
  <c r="B31" i="6" s="1"/>
  <c r="C10" i="10" s="1"/>
  <c r="C9" i="10"/>
  <c r="A30" i="6"/>
  <c r="B30" i="6" s="1"/>
  <c r="A29" i="6"/>
  <c r="A28" i="6"/>
  <c r="A27" i="6"/>
  <c r="A24" i="6"/>
  <c r="A23" i="6"/>
  <c r="B23" i="6" s="1"/>
  <c r="D9" i="10" s="1"/>
  <c r="AK12" i="10"/>
  <c r="AJ12" i="10"/>
  <c r="A21" i="6"/>
  <c r="B21" i="6" s="1"/>
  <c r="D7" i="10" s="1"/>
  <c r="AB20" i="6"/>
  <c r="AA20" i="6"/>
  <c r="Z20" i="6"/>
  <c r="Y20" i="6"/>
  <c r="X20" i="6"/>
  <c r="D6" i="10"/>
  <c r="A17" i="6"/>
  <c r="B17" i="6" s="1"/>
  <c r="A16" i="6"/>
  <c r="B16" i="6" s="1"/>
  <c r="A14" i="6"/>
  <c r="B14" i="6" s="1"/>
  <c r="AB4" i="6"/>
  <c r="AA4" i="6"/>
  <c r="Z4" i="6"/>
  <c r="Y4" i="6"/>
  <c r="X4" i="6"/>
  <c r="E56" i="5"/>
  <c r="D56" i="5"/>
  <c r="C56" i="5"/>
  <c r="B56" i="5"/>
  <c r="E55" i="5"/>
  <c r="D55" i="5"/>
  <c r="C55" i="5"/>
  <c r="B55" i="5"/>
  <c r="E54" i="5"/>
  <c r="D54" i="5"/>
  <c r="C54" i="5"/>
  <c r="B54" i="5"/>
  <c r="E53" i="5"/>
  <c r="D53" i="5"/>
  <c r="C53" i="5"/>
  <c r="B53" i="5"/>
  <c r="E52" i="5"/>
  <c r="D52" i="5"/>
  <c r="C52" i="5"/>
  <c r="B52" i="5"/>
  <c r="E51" i="5"/>
  <c r="D51" i="5"/>
  <c r="C51" i="5"/>
  <c r="B51" i="5"/>
  <c r="E50" i="5"/>
  <c r="D50" i="5"/>
  <c r="C50" i="5"/>
  <c r="B50" i="5"/>
  <c r="E49" i="5"/>
  <c r="D49" i="5"/>
  <c r="C49" i="5"/>
  <c r="B49" i="5"/>
  <c r="E48" i="5"/>
  <c r="D48" i="5"/>
  <c r="C48" i="5"/>
  <c r="B48" i="5"/>
  <c r="E47" i="5"/>
  <c r="D47" i="5"/>
  <c r="C47" i="5"/>
  <c r="B47" i="5"/>
  <c r="E46" i="5"/>
  <c r="D46" i="5"/>
  <c r="C46" i="5"/>
  <c r="B46" i="5"/>
  <c r="E45" i="5"/>
  <c r="D45" i="5"/>
  <c r="C45" i="5"/>
  <c r="B45" i="5"/>
  <c r="E44" i="5"/>
  <c r="D44" i="5"/>
  <c r="C44" i="5"/>
  <c r="B44" i="5"/>
  <c r="E43" i="5"/>
  <c r="D43" i="5"/>
  <c r="C43" i="5"/>
  <c r="B43" i="5"/>
  <c r="E42" i="5"/>
  <c r="D42" i="5"/>
  <c r="C42" i="5"/>
  <c r="B42" i="5"/>
  <c r="E41" i="5"/>
  <c r="D41" i="5"/>
  <c r="C41" i="5"/>
  <c r="B41" i="5"/>
  <c r="E40" i="5"/>
  <c r="D40" i="5"/>
  <c r="C40" i="5"/>
  <c r="B40" i="5"/>
  <c r="E39" i="5"/>
  <c r="D39" i="5"/>
  <c r="C39" i="5"/>
  <c r="B39" i="5"/>
  <c r="E38" i="5"/>
  <c r="D38" i="5"/>
  <c r="C38" i="5"/>
  <c r="B38" i="5"/>
  <c r="E37" i="5"/>
  <c r="D37" i="5"/>
  <c r="C37" i="5"/>
  <c r="B37" i="5"/>
  <c r="E36" i="5"/>
  <c r="D36" i="5"/>
  <c r="C36" i="5"/>
  <c r="B36" i="5"/>
  <c r="E35" i="5"/>
  <c r="D35" i="5"/>
  <c r="C35" i="5"/>
  <c r="B35" i="5"/>
  <c r="E34" i="5"/>
  <c r="D34" i="5"/>
  <c r="C34" i="5"/>
  <c r="B34" i="5"/>
  <c r="E33" i="5"/>
  <c r="D33" i="5"/>
  <c r="C33" i="5"/>
  <c r="B33" i="5"/>
  <c r="E32" i="5"/>
  <c r="D32" i="5"/>
  <c r="C32" i="5"/>
  <c r="B32" i="5"/>
  <c r="E31" i="5"/>
  <c r="D31" i="5"/>
  <c r="C31" i="5"/>
  <c r="B31" i="5"/>
  <c r="E30" i="5"/>
  <c r="D30" i="5"/>
  <c r="C30" i="5"/>
  <c r="B30" i="5"/>
  <c r="E29" i="5"/>
  <c r="D29" i="5"/>
  <c r="C29" i="5"/>
  <c r="B29" i="5"/>
  <c r="E28" i="5"/>
  <c r="D28" i="5"/>
  <c r="C28" i="5"/>
  <c r="B28" i="5"/>
  <c r="E27" i="5"/>
  <c r="D27" i="5"/>
  <c r="C27" i="5"/>
  <c r="B27" i="5"/>
  <c r="E26" i="5"/>
  <c r="D26" i="5"/>
  <c r="C26" i="5"/>
  <c r="B26" i="5"/>
  <c r="E25" i="5"/>
  <c r="D25" i="5"/>
  <c r="C25" i="5"/>
  <c r="B25" i="5"/>
  <c r="E24" i="5"/>
  <c r="D24" i="5"/>
  <c r="C24" i="5"/>
  <c r="B24" i="5"/>
  <c r="E23" i="5"/>
  <c r="D23" i="5"/>
  <c r="C23" i="5"/>
  <c r="B23" i="5"/>
  <c r="E22" i="5"/>
  <c r="D22" i="5"/>
  <c r="C22" i="5"/>
  <c r="B22" i="5"/>
  <c r="E21" i="5"/>
  <c r="D21" i="5"/>
  <c r="C21" i="5"/>
  <c r="B21" i="5"/>
  <c r="E20" i="5"/>
  <c r="D20" i="5"/>
  <c r="C20" i="5"/>
  <c r="B20" i="5"/>
  <c r="E19" i="5"/>
  <c r="D19" i="5"/>
  <c r="C19" i="5"/>
  <c r="B19" i="5"/>
  <c r="E18" i="5"/>
  <c r="D18" i="5"/>
  <c r="C18" i="5"/>
  <c r="B18" i="5"/>
  <c r="E17" i="5"/>
  <c r="D17" i="5"/>
  <c r="C17" i="5"/>
  <c r="B17" i="5"/>
  <c r="E16" i="5"/>
  <c r="D16" i="5"/>
  <c r="C16" i="5"/>
  <c r="B16" i="5"/>
  <c r="E15" i="5"/>
  <c r="D15" i="5"/>
  <c r="C15" i="5"/>
  <c r="B15" i="5"/>
  <c r="E14" i="5"/>
  <c r="D14" i="5"/>
  <c r="C14" i="5"/>
  <c r="B14" i="5"/>
  <c r="E13" i="5"/>
  <c r="D13" i="5"/>
  <c r="C13" i="5"/>
  <c r="B13" i="5"/>
  <c r="E12" i="5"/>
  <c r="D12" i="5"/>
  <c r="C12" i="5"/>
  <c r="B12" i="5"/>
  <c r="E11" i="5"/>
  <c r="D11" i="5"/>
  <c r="C11" i="5"/>
  <c r="B11" i="5"/>
  <c r="E10" i="5"/>
  <c r="D10" i="5"/>
  <c r="C10" i="5"/>
  <c r="B10" i="5"/>
  <c r="E9" i="5"/>
  <c r="D9" i="5"/>
  <c r="C9" i="5"/>
  <c r="B9" i="5"/>
  <c r="E8" i="5"/>
  <c r="D8" i="5"/>
  <c r="C8" i="5"/>
  <c r="B8" i="5"/>
  <c r="E7" i="5"/>
  <c r="D7" i="5"/>
  <c r="C7" i="5"/>
  <c r="B7" i="5"/>
  <c r="E6" i="5"/>
  <c r="D6" i="5"/>
  <c r="C6" i="5"/>
  <c r="B6" i="5"/>
  <c r="E5" i="5"/>
  <c r="D5" i="5"/>
  <c r="C5" i="5"/>
  <c r="B5" i="5"/>
  <c r="E4" i="5"/>
  <c r="D4" i="5"/>
  <c r="C4" i="5"/>
  <c r="B4" i="5"/>
  <c r="E3" i="5"/>
  <c r="D3" i="5"/>
  <c r="C3" i="5"/>
  <c r="B3" i="5"/>
  <c r="AO56" i="4"/>
  <c r="AN56" i="4"/>
  <c r="AM56" i="4"/>
  <c r="AL56" i="4"/>
  <c r="AK56" i="4"/>
  <c r="AJ56" i="4"/>
  <c r="AI56" i="4"/>
  <c r="AH56" i="4"/>
  <c r="AG56" i="4"/>
  <c r="AF56" i="4"/>
  <c r="AE56" i="4"/>
  <c r="AD56" i="4"/>
  <c r="AC56" i="4"/>
  <c r="AB56" i="4"/>
  <c r="AA56" i="4"/>
  <c r="Z56" i="4"/>
  <c r="Y56" i="4"/>
  <c r="X56" i="4"/>
  <c r="AO55" i="4"/>
  <c r="AN55" i="4"/>
  <c r="AM55" i="4"/>
  <c r="AL55" i="4"/>
  <c r="AK55" i="4"/>
  <c r="AJ55" i="4"/>
  <c r="AI55" i="4"/>
  <c r="AH55" i="4"/>
  <c r="AG55" i="4"/>
  <c r="AF55" i="4"/>
  <c r="AE55" i="4"/>
  <c r="AD55" i="4"/>
  <c r="AC55" i="4"/>
  <c r="AB55" i="4"/>
  <c r="AA55" i="4"/>
  <c r="Z55" i="4"/>
  <c r="Y55" i="4"/>
  <c r="X55" i="4"/>
  <c r="AO54" i="4"/>
  <c r="AN54" i="4"/>
  <c r="AM54" i="4"/>
  <c r="AL54" i="4"/>
  <c r="AK54" i="4"/>
  <c r="AJ54" i="4"/>
  <c r="AI54" i="4"/>
  <c r="AH54" i="4"/>
  <c r="AG54" i="4"/>
  <c r="AF54" i="4"/>
  <c r="AE54" i="4"/>
  <c r="AD54" i="4"/>
  <c r="AC54" i="4"/>
  <c r="AB54" i="4"/>
  <c r="AA54" i="4"/>
  <c r="Z54" i="4"/>
  <c r="Y54" i="4"/>
  <c r="X54" i="4"/>
  <c r="AO53" i="4"/>
  <c r="AN53" i="4"/>
  <c r="AM53" i="4"/>
  <c r="AL53" i="4"/>
  <c r="AK53" i="4"/>
  <c r="AJ53" i="4"/>
  <c r="AI53" i="4"/>
  <c r="AH53" i="4"/>
  <c r="AG53" i="4"/>
  <c r="AF53" i="4"/>
  <c r="AE53" i="4"/>
  <c r="AD53" i="4"/>
  <c r="AC53" i="4"/>
  <c r="AB53" i="4"/>
  <c r="AA53" i="4"/>
  <c r="Z53" i="4"/>
  <c r="Y53" i="4"/>
  <c r="X53" i="4"/>
  <c r="AO52" i="4"/>
  <c r="AN52" i="4"/>
  <c r="AM52" i="4"/>
  <c r="AL52" i="4"/>
  <c r="AK52" i="4"/>
  <c r="AJ52" i="4"/>
  <c r="AI52" i="4"/>
  <c r="AH52" i="4"/>
  <c r="AG52" i="4"/>
  <c r="AF52" i="4"/>
  <c r="AE52" i="4"/>
  <c r="AD52" i="4"/>
  <c r="AC52" i="4"/>
  <c r="AB52" i="4"/>
  <c r="AA52" i="4"/>
  <c r="Z52" i="4"/>
  <c r="Y52" i="4"/>
  <c r="X52" i="4"/>
  <c r="AO51" i="4"/>
  <c r="AN51" i="4"/>
  <c r="AM51" i="4"/>
  <c r="AL51" i="4"/>
  <c r="AK51" i="4"/>
  <c r="AJ51" i="4"/>
  <c r="AI51" i="4"/>
  <c r="AH51" i="4"/>
  <c r="AG51" i="4"/>
  <c r="AF51" i="4"/>
  <c r="AE51" i="4"/>
  <c r="AD51" i="4"/>
  <c r="AC51" i="4"/>
  <c r="AB51" i="4"/>
  <c r="AA51" i="4"/>
  <c r="Z51" i="4"/>
  <c r="Y51" i="4"/>
  <c r="X51" i="4"/>
  <c r="AO50" i="4"/>
  <c r="AN50" i="4"/>
  <c r="AM50" i="4"/>
  <c r="AL50" i="4"/>
  <c r="AK50" i="4"/>
  <c r="AJ50" i="4"/>
  <c r="AI50" i="4"/>
  <c r="AH50" i="4"/>
  <c r="AG50" i="4"/>
  <c r="AF50" i="4"/>
  <c r="AE50" i="4"/>
  <c r="AD50" i="4"/>
  <c r="AC50" i="4"/>
  <c r="AB50" i="4"/>
  <c r="AA50" i="4"/>
  <c r="Z50" i="4"/>
  <c r="Y50" i="4"/>
  <c r="X50" i="4"/>
  <c r="AO49" i="4"/>
  <c r="AN49" i="4"/>
  <c r="AM49" i="4"/>
  <c r="AL49" i="4"/>
  <c r="AK49" i="4"/>
  <c r="AJ49" i="4"/>
  <c r="AI49" i="4"/>
  <c r="AH49" i="4"/>
  <c r="AG49" i="4"/>
  <c r="AF49" i="4"/>
  <c r="AE49" i="4"/>
  <c r="AD49" i="4"/>
  <c r="AC49" i="4"/>
  <c r="AB49" i="4"/>
  <c r="AA49" i="4"/>
  <c r="Z49" i="4"/>
  <c r="Y49" i="4"/>
  <c r="X49" i="4"/>
  <c r="AO48" i="4"/>
  <c r="AN48" i="4"/>
  <c r="AM48" i="4"/>
  <c r="AL48" i="4"/>
  <c r="AK48" i="4"/>
  <c r="AJ48" i="4"/>
  <c r="AI48" i="4"/>
  <c r="AH48" i="4"/>
  <c r="AG48" i="4"/>
  <c r="AF48" i="4"/>
  <c r="AE48" i="4"/>
  <c r="AD48" i="4"/>
  <c r="AC48" i="4"/>
  <c r="AB48" i="4"/>
  <c r="AA48" i="4"/>
  <c r="Z48" i="4"/>
  <c r="Y48" i="4"/>
  <c r="X48" i="4"/>
  <c r="AO47" i="4"/>
  <c r="AN47" i="4"/>
  <c r="AM47" i="4"/>
  <c r="AL47" i="4"/>
  <c r="AK47" i="4"/>
  <c r="AJ47" i="4"/>
  <c r="AI47" i="4"/>
  <c r="AH47" i="4"/>
  <c r="AG47" i="4"/>
  <c r="AF47" i="4"/>
  <c r="AE47" i="4"/>
  <c r="AD47" i="4"/>
  <c r="AC47" i="4"/>
  <c r="AB47" i="4"/>
  <c r="AA47" i="4"/>
  <c r="Z47" i="4"/>
  <c r="Y47" i="4"/>
  <c r="X47" i="4"/>
  <c r="AO46" i="4"/>
  <c r="AN46" i="4"/>
  <c r="AM46" i="4"/>
  <c r="AL46" i="4"/>
  <c r="AK46" i="4"/>
  <c r="AJ46" i="4"/>
  <c r="AI46" i="4"/>
  <c r="AH46" i="4"/>
  <c r="AG46" i="4"/>
  <c r="AF46" i="4"/>
  <c r="AE46" i="4"/>
  <c r="AD46" i="4"/>
  <c r="AC46" i="4"/>
  <c r="AB46" i="4"/>
  <c r="AA46" i="4"/>
  <c r="Z46" i="4"/>
  <c r="Y46" i="4"/>
  <c r="X46" i="4"/>
  <c r="AO45" i="4"/>
  <c r="AN45" i="4"/>
  <c r="AM45" i="4"/>
  <c r="AL45" i="4"/>
  <c r="AK45" i="4"/>
  <c r="AJ45" i="4"/>
  <c r="AI45" i="4"/>
  <c r="AH45" i="4"/>
  <c r="AG45" i="4"/>
  <c r="AF45" i="4"/>
  <c r="AE45" i="4"/>
  <c r="AD45" i="4"/>
  <c r="AC45" i="4"/>
  <c r="AB45" i="4"/>
  <c r="AA45" i="4"/>
  <c r="Z45" i="4"/>
  <c r="Y45" i="4"/>
  <c r="X45" i="4"/>
  <c r="AO44" i="4"/>
  <c r="AN44" i="4"/>
  <c r="AM44" i="4"/>
  <c r="AL44" i="4"/>
  <c r="AK44" i="4"/>
  <c r="AJ44" i="4"/>
  <c r="AI44" i="4"/>
  <c r="AH44" i="4"/>
  <c r="AG44" i="4"/>
  <c r="AF44" i="4"/>
  <c r="AE44" i="4"/>
  <c r="AD44" i="4"/>
  <c r="AC44" i="4"/>
  <c r="AB44" i="4"/>
  <c r="AA44" i="4"/>
  <c r="Z44" i="4"/>
  <c r="Y44" i="4"/>
  <c r="X44" i="4"/>
  <c r="AO43" i="4"/>
  <c r="AN43" i="4"/>
  <c r="AM43" i="4"/>
  <c r="AL43" i="4"/>
  <c r="AK43" i="4"/>
  <c r="AJ43" i="4"/>
  <c r="AI43" i="4"/>
  <c r="AH43" i="4"/>
  <c r="AG43" i="4"/>
  <c r="AF43" i="4"/>
  <c r="AE43" i="4"/>
  <c r="AD43" i="4"/>
  <c r="AC43" i="4"/>
  <c r="AB43" i="4"/>
  <c r="AA43" i="4"/>
  <c r="Z43" i="4"/>
  <c r="Y43" i="4"/>
  <c r="X43" i="4"/>
  <c r="AO42" i="4"/>
  <c r="AN42" i="4"/>
  <c r="AM42" i="4"/>
  <c r="AL42" i="4"/>
  <c r="AK42" i="4"/>
  <c r="AJ42" i="4"/>
  <c r="AI42" i="4"/>
  <c r="AH42" i="4"/>
  <c r="AG42" i="4"/>
  <c r="AF42" i="4"/>
  <c r="AE42" i="4"/>
  <c r="AD42" i="4"/>
  <c r="AC42" i="4"/>
  <c r="AB42" i="4"/>
  <c r="AA42" i="4"/>
  <c r="Z42" i="4"/>
  <c r="Y42" i="4"/>
  <c r="X42" i="4"/>
  <c r="AO41" i="4"/>
  <c r="AN41" i="4"/>
  <c r="AM41" i="4"/>
  <c r="AL41" i="4"/>
  <c r="AK41" i="4"/>
  <c r="AJ41" i="4"/>
  <c r="AI41" i="4"/>
  <c r="AH41" i="4"/>
  <c r="AG41" i="4"/>
  <c r="AF41" i="4"/>
  <c r="AE41" i="4"/>
  <c r="AD41" i="4"/>
  <c r="AC41" i="4"/>
  <c r="AB41" i="4"/>
  <c r="AA41" i="4"/>
  <c r="Z41" i="4"/>
  <c r="Y41" i="4"/>
  <c r="X41" i="4"/>
  <c r="AO40" i="4"/>
  <c r="AN40" i="4"/>
  <c r="AM40" i="4"/>
  <c r="AL40" i="4"/>
  <c r="AK40" i="4"/>
  <c r="AJ40" i="4"/>
  <c r="AI40" i="4"/>
  <c r="AH40" i="4"/>
  <c r="AG40" i="4"/>
  <c r="AF40" i="4"/>
  <c r="AE40" i="4"/>
  <c r="AD40" i="4"/>
  <c r="AC40" i="4"/>
  <c r="AB40" i="4"/>
  <c r="AA40" i="4"/>
  <c r="Z40" i="4"/>
  <c r="Y40" i="4"/>
  <c r="X40" i="4"/>
  <c r="AO39" i="4"/>
  <c r="AN39" i="4"/>
  <c r="AM39" i="4"/>
  <c r="AL39" i="4"/>
  <c r="AK39" i="4"/>
  <c r="AJ39" i="4"/>
  <c r="AI39" i="4"/>
  <c r="AH39" i="4"/>
  <c r="AG39" i="4"/>
  <c r="AF39" i="4"/>
  <c r="AE39" i="4"/>
  <c r="AD39" i="4"/>
  <c r="AC39" i="4"/>
  <c r="AB39" i="4"/>
  <c r="AA39" i="4"/>
  <c r="Z39" i="4"/>
  <c r="Y39" i="4"/>
  <c r="X39" i="4"/>
  <c r="AO38" i="4"/>
  <c r="AN38" i="4"/>
  <c r="AM38" i="4"/>
  <c r="AL38" i="4"/>
  <c r="AK38" i="4"/>
  <c r="AJ38" i="4"/>
  <c r="AI38" i="4"/>
  <c r="AH38" i="4"/>
  <c r="AG38" i="4"/>
  <c r="AF38" i="4"/>
  <c r="AE38" i="4"/>
  <c r="AD38" i="4"/>
  <c r="AC38" i="4"/>
  <c r="AB38" i="4"/>
  <c r="AA38" i="4"/>
  <c r="Z38" i="4"/>
  <c r="Y38" i="4"/>
  <c r="X38" i="4"/>
  <c r="AO37" i="4"/>
  <c r="AN37" i="4"/>
  <c r="AM37" i="4"/>
  <c r="AL37" i="4"/>
  <c r="AK37" i="4"/>
  <c r="AJ37" i="4"/>
  <c r="AI37" i="4"/>
  <c r="AH37" i="4"/>
  <c r="AG37" i="4"/>
  <c r="AF37" i="4"/>
  <c r="AE37" i="4"/>
  <c r="AD37" i="4"/>
  <c r="AC37" i="4"/>
  <c r="AB37" i="4"/>
  <c r="AA37" i="4"/>
  <c r="Z37" i="4"/>
  <c r="Y37" i="4"/>
  <c r="X37" i="4"/>
  <c r="AO36" i="4"/>
  <c r="AN36" i="4"/>
  <c r="AM36" i="4"/>
  <c r="AL36" i="4"/>
  <c r="AK36" i="4"/>
  <c r="AJ36" i="4"/>
  <c r="AI36" i="4"/>
  <c r="AH36" i="4"/>
  <c r="AG36" i="4"/>
  <c r="AF36" i="4"/>
  <c r="AE36" i="4"/>
  <c r="AD36" i="4"/>
  <c r="AC36" i="4"/>
  <c r="AB36" i="4"/>
  <c r="AA36" i="4"/>
  <c r="Z36" i="4"/>
  <c r="Y36" i="4"/>
  <c r="X36" i="4"/>
  <c r="AO35" i="4"/>
  <c r="AN35" i="4"/>
  <c r="AM35" i="4"/>
  <c r="AL35" i="4"/>
  <c r="AK35" i="4"/>
  <c r="AJ35" i="4"/>
  <c r="AI35" i="4"/>
  <c r="AH35" i="4"/>
  <c r="AG35" i="4"/>
  <c r="AF35" i="4"/>
  <c r="AE35" i="4"/>
  <c r="AD35" i="4"/>
  <c r="AC35" i="4"/>
  <c r="AB35" i="4"/>
  <c r="AA35" i="4"/>
  <c r="Z35" i="4"/>
  <c r="Y35" i="4"/>
  <c r="X35" i="4"/>
  <c r="AO34" i="4"/>
  <c r="AN34" i="4"/>
  <c r="AM34" i="4"/>
  <c r="AL34" i="4"/>
  <c r="AK34" i="4"/>
  <c r="AJ34" i="4"/>
  <c r="AI34" i="4"/>
  <c r="AH34" i="4"/>
  <c r="AG34" i="4"/>
  <c r="AF34" i="4"/>
  <c r="AE34" i="4"/>
  <c r="AD34" i="4"/>
  <c r="AC34" i="4"/>
  <c r="AB34" i="4"/>
  <c r="AA34" i="4"/>
  <c r="Z34" i="4"/>
  <c r="Y34" i="4"/>
  <c r="X34" i="4"/>
  <c r="AO33" i="4"/>
  <c r="AN33" i="4"/>
  <c r="AM33" i="4"/>
  <c r="AL33" i="4"/>
  <c r="AK33" i="4"/>
  <c r="AJ33" i="4"/>
  <c r="AI33" i="4"/>
  <c r="AH33" i="4"/>
  <c r="AG33" i="4"/>
  <c r="AF33" i="4"/>
  <c r="AE33" i="4"/>
  <c r="AD33" i="4"/>
  <c r="AC33" i="4"/>
  <c r="AB33" i="4"/>
  <c r="AA33" i="4"/>
  <c r="Z33" i="4"/>
  <c r="Y33" i="4"/>
  <c r="X33" i="4"/>
  <c r="AO32" i="4"/>
  <c r="AN32" i="4"/>
  <c r="AM32" i="4"/>
  <c r="AL32" i="4"/>
  <c r="AK32" i="4"/>
  <c r="AJ32" i="4"/>
  <c r="AI32" i="4"/>
  <c r="AH32" i="4"/>
  <c r="AG32" i="4"/>
  <c r="AF32" i="4"/>
  <c r="AE32" i="4"/>
  <c r="AD32" i="4"/>
  <c r="AC32" i="4"/>
  <c r="AB32" i="4"/>
  <c r="AA32" i="4"/>
  <c r="Z32" i="4"/>
  <c r="Y32" i="4"/>
  <c r="X32" i="4"/>
  <c r="AO31" i="4"/>
  <c r="AN31" i="4"/>
  <c r="AM31" i="4"/>
  <c r="AL31" i="4"/>
  <c r="AK31" i="4"/>
  <c r="AJ31" i="4"/>
  <c r="AI31" i="4"/>
  <c r="AH31" i="4"/>
  <c r="AG31" i="4"/>
  <c r="AF31" i="4"/>
  <c r="AE31" i="4"/>
  <c r="AD31" i="4"/>
  <c r="AC31" i="4"/>
  <c r="AB31" i="4"/>
  <c r="AA31" i="4"/>
  <c r="Z31" i="4"/>
  <c r="Y31" i="4"/>
  <c r="X31" i="4"/>
  <c r="AO30" i="4"/>
  <c r="AN30" i="4"/>
  <c r="AM30" i="4"/>
  <c r="AL30" i="4"/>
  <c r="AK30" i="4"/>
  <c r="AJ30" i="4"/>
  <c r="AI30" i="4"/>
  <c r="AH30" i="4"/>
  <c r="AG30" i="4"/>
  <c r="AF30" i="4"/>
  <c r="AE30" i="4"/>
  <c r="AD30" i="4"/>
  <c r="AC30" i="4"/>
  <c r="AB30" i="4"/>
  <c r="AA30" i="4"/>
  <c r="Z30" i="4"/>
  <c r="Y30" i="4"/>
  <c r="X30" i="4"/>
  <c r="AO29" i="4"/>
  <c r="AN29" i="4"/>
  <c r="AM29" i="4"/>
  <c r="AL29" i="4"/>
  <c r="AK29" i="4"/>
  <c r="AJ29" i="4"/>
  <c r="AI29" i="4"/>
  <c r="AH29" i="4"/>
  <c r="AG29" i="4"/>
  <c r="AF29" i="4"/>
  <c r="AE29" i="4"/>
  <c r="AD29" i="4"/>
  <c r="AC29" i="4"/>
  <c r="AB29" i="4"/>
  <c r="AA29" i="4"/>
  <c r="Z29" i="4"/>
  <c r="Y29" i="4"/>
  <c r="X29" i="4"/>
  <c r="AO28" i="4"/>
  <c r="AN28" i="4"/>
  <c r="AM28" i="4"/>
  <c r="AL28" i="4"/>
  <c r="AK28" i="4"/>
  <c r="AJ28" i="4"/>
  <c r="AI28" i="4"/>
  <c r="AH28" i="4"/>
  <c r="AG28" i="4"/>
  <c r="AF28" i="4"/>
  <c r="AE28" i="4"/>
  <c r="AD28" i="4"/>
  <c r="AC28" i="4"/>
  <c r="AB28" i="4"/>
  <c r="AA28" i="4"/>
  <c r="Z28" i="4"/>
  <c r="Y28" i="4"/>
  <c r="X28" i="4"/>
  <c r="AO27" i="4"/>
  <c r="AN27" i="4"/>
  <c r="AM27" i="4"/>
  <c r="AL27" i="4"/>
  <c r="AK27" i="4"/>
  <c r="AJ27" i="4"/>
  <c r="AI27" i="4"/>
  <c r="AH27" i="4"/>
  <c r="AG27" i="4"/>
  <c r="AF27" i="4"/>
  <c r="AE27" i="4"/>
  <c r="AD27" i="4"/>
  <c r="AC27" i="4"/>
  <c r="AB27" i="4"/>
  <c r="AA27" i="4"/>
  <c r="Z27" i="4"/>
  <c r="Y27" i="4"/>
  <c r="X27" i="4"/>
  <c r="AO26" i="4"/>
  <c r="AN26" i="4"/>
  <c r="AM26" i="4"/>
  <c r="AL26" i="4"/>
  <c r="AK26" i="4"/>
  <c r="AJ26" i="4"/>
  <c r="AI26" i="4"/>
  <c r="AH26" i="4"/>
  <c r="AG26" i="4"/>
  <c r="AF26" i="4"/>
  <c r="AE26" i="4"/>
  <c r="AD26" i="4"/>
  <c r="AC26" i="4"/>
  <c r="AB26" i="4"/>
  <c r="AA26" i="4"/>
  <c r="Z26" i="4"/>
  <c r="Y26" i="4"/>
  <c r="X26" i="4"/>
  <c r="AO25" i="4"/>
  <c r="AN25" i="4"/>
  <c r="AM25" i="4"/>
  <c r="AL25" i="4"/>
  <c r="AK25" i="4"/>
  <c r="AJ25" i="4"/>
  <c r="AI25" i="4"/>
  <c r="AH25" i="4"/>
  <c r="AG25" i="4"/>
  <c r="AF25" i="4"/>
  <c r="AE25" i="4"/>
  <c r="AD25" i="4"/>
  <c r="AC25" i="4"/>
  <c r="AB25" i="4"/>
  <c r="AA25" i="4"/>
  <c r="Z25" i="4"/>
  <c r="Y25" i="4"/>
  <c r="X25" i="4"/>
  <c r="AO24" i="4"/>
  <c r="AN24" i="4"/>
  <c r="AM24" i="4"/>
  <c r="AL24" i="4"/>
  <c r="AK24" i="4"/>
  <c r="AJ24" i="4"/>
  <c r="AI24" i="4"/>
  <c r="AH24" i="4"/>
  <c r="AG24" i="4"/>
  <c r="AF24" i="4"/>
  <c r="AE24" i="4"/>
  <c r="AD24" i="4"/>
  <c r="AC24" i="4"/>
  <c r="AB24" i="4"/>
  <c r="AA24" i="4"/>
  <c r="Z24" i="4"/>
  <c r="Y24" i="4"/>
  <c r="X24" i="4"/>
  <c r="AO23" i="4"/>
  <c r="AN23" i="4"/>
  <c r="AM23" i="4"/>
  <c r="AL23" i="4"/>
  <c r="AK23" i="4"/>
  <c r="AJ23" i="4"/>
  <c r="AI23" i="4"/>
  <c r="AH23" i="4"/>
  <c r="AG23" i="4"/>
  <c r="AF23" i="4"/>
  <c r="AE23" i="4"/>
  <c r="AD23" i="4"/>
  <c r="AC23" i="4"/>
  <c r="AB23" i="4"/>
  <c r="AA23" i="4"/>
  <c r="Z23" i="4"/>
  <c r="Y23" i="4"/>
  <c r="X23" i="4"/>
  <c r="AO22" i="4"/>
  <c r="AN22" i="4"/>
  <c r="AM22" i="4"/>
  <c r="AL22" i="4"/>
  <c r="AK22" i="4"/>
  <c r="AJ22" i="4"/>
  <c r="AI22" i="4"/>
  <c r="AH22" i="4"/>
  <c r="AG22" i="4"/>
  <c r="AF22" i="4"/>
  <c r="AE22" i="4"/>
  <c r="AD22" i="4"/>
  <c r="AC22" i="4"/>
  <c r="AB22" i="4"/>
  <c r="AA22" i="4"/>
  <c r="Z22" i="4"/>
  <c r="Y22" i="4"/>
  <c r="X22" i="4"/>
  <c r="AO21" i="4"/>
  <c r="AN21" i="4"/>
  <c r="AM21" i="4"/>
  <c r="AL21" i="4"/>
  <c r="AK21" i="4"/>
  <c r="AJ21" i="4"/>
  <c r="AI21" i="4"/>
  <c r="AH21" i="4"/>
  <c r="AG21" i="4"/>
  <c r="AF21" i="4"/>
  <c r="AE21" i="4"/>
  <c r="AD21" i="4"/>
  <c r="AC21" i="4"/>
  <c r="AB21" i="4"/>
  <c r="AA21" i="4"/>
  <c r="Z21" i="4"/>
  <c r="Y21" i="4"/>
  <c r="X21" i="4"/>
  <c r="AO20" i="4"/>
  <c r="AN20" i="4"/>
  <c r="AM20" i="4"/>
  <c r="AL20" i="4"/>
  <c r="AK20" i="4"/>
  <c r="AJ20" i="4"/>
  <c r="AI20" i="4"/>
  <c r="AH20" i="4"/>
  <c r="AG20" i="4"/>
  <c r="AF20" i="4"/>
  <c r="AE20" i="4"/>
  <c r="AD20" i="4"/>
  <c r="AC20" i="4"/>
  <c r="AB20" i="4"/>
  <c r="AA20" i="4"/>
  <c r="Z20" i="4"/>
  <c r="Y20" i="4"/>
  <c r="X20" i="4"/>
  <c r="AO19" i="4"/>
  <c r="AN19" i="4"/>
  <c r="AM19" i="4"/>
  <c r="AL19" i="4"/>
  <c r="AK19" i="4"/>
  <c r="AJ19" i="4"/>
  <c r="AI19" i="4"/>
  <c r="AH19" i="4"/>
  <c r="AG19" i="4"/>
  <c r="AF19" i="4"/>
  <c r="AE19" i="4"/>
  <c r="AD19" i="4"/>
  <c r="AC19" i="4"/>
  <c r="AB19" i="4"/>
  <c r="AA19" i="4"/>
  <c r="Z19" i="4"/>
  <c r="Y19" i="4"/>
  <c r="X19" i="4"/>
  <c r="AO18" i="4"/>
  <c r="AN18" i="4"/>
  <c r="AM18" i="4"/>
  <c r="AL18" i="4"/>
  <c r="AK18" i="4"/>
  <c r="AJ18" i="4"/>
  <c r="AI18" i="4"/>
  <c r="AH18" i="4"/>
  <c r="AG18" i="4"/>
  <c r="AF18" i="4"/>
  <c r="AE18" i="4"/>
  <c r="AD18" i="4"/>
  <c r="AC18" i="4"/>
  <c r="AB18" i="4"/>
  <c r="AA18" i="4"/>
  <c r="Z18" i="4"/>
  <c r="Y18" i="4"/>
  <c r="X18" i="4"/>
  <c r="AO17" i="4"/>
  <c r="AN17" i="4"/>
  <c r="AM17" i="4"/>
  <c r="AL17" i="4"/>
  <c r="AK17" i="4"/>
  <c r="AJ17" i="4"/>
  <c r="AI17" i="4"/>
  <c r="AH17" i="4"/>
  <c r="AG17" i="4"/>
  <c r="AF17" i="4"/>
  <c r="AE17" i="4"/>
  <c r="AD17" i="4"/>
  <c r="AC17" i="4"/>
  <c r="AB17" i="4"/>
  <c r="AA17" i="4"/>
  <c r="Z17" i="4"/>
  <c r="Y17" i="4"/>
  <c r="X17" i="4"/>
  <c r="AO16" i="4"/>
  <c r="AN16" i="4"/>
  <c r="AM16" i="4"/>
  <c r="AL16" i="4"/>
  <c r="AK16" i="4"/>
  <c r="AJ16" i="4"/>
  <c r="AI16" i="4"/>
  <c r="AH16" i="4"/>
  <c r="AG16" i="4"/>
  <c r="AF16" i="4"/>
  <c r="AE16" i="4"/>
  <c r="AD16" i="4"/>
  <c r="AC16" i="4"/>
  <c r="AB16" i="4"/>
  <c r="AA16" i="4"/>
  <c r="Z16" i="4"/>
  <c r="Y16" i="4"/>
  <c r="X16" i="4"/>
  <c r="AO15" i="4"/>
  <c r="AN15" i="4"/>
  <c r="AM15" i="4"/>
  <c r="AL15" i="4"/>
  <c r="AK15" i="4"/>
  <c r="AJ15" i="4"/>
  <c r="AI15" i="4"/>
  <c r="AH15" i="4"/>
  <c r="AG15" i="4"/>
  <c r="AF15" i="4"/>
  <c r="AE15" i="4"/>
  <c r="AD15" i="4"/>
  <c r="AC15" i="4"/>
  <c r="AB15" i="4"/>
  <c r="AA15" i="4"/>
  <c r="Z15" i="4"/>
  <c r="Y15" i="4"/>
  <c r="X15" i="4"/>
  <c r="AO14" i="4"/>
  <c r="AN14" i="4"/>
  <c r="AM14" i="4"/>
  <c r="AL14" i="4"/>
  <c r="AK14" i="4"/>
  <c r="AJ14" i="4"/>
  <c r="AI14" i="4"/>
  <c r="AH14" i="4"/>
  <c r="AG14" i="4"/>
  <c r="AF14" i="4"/>
  <c r="AE14" i="4"/>
  <c r="AD14" i="4"/>
  <c r="AC14" i="4"/>
  <c r="AB14" i="4"/>
  <c r="AA14" i="4"/>
  <c r="Z14" i="4"/>
  <c r="Y14" i="4"/>
  <c r="X14" i="4"/>
  <c r="AO13" i="4"/>
  <c r="AN13" i="4"/>
  <c r="AM13" i="4"/>
  <c r="AL13" i="4"/>
  <c r="AK13" i="4"/>
  <c r="AJ13" i="4"/>
  <c r="AI13" i="4"/>
  <c r="AH13" i="4"/>
  <c r="AG13" i="4"/>
  <c r="AF13" i="4"/>
  <c r="AE13" i="4"/>
  <c r="AD13" i="4"/>
  <c r="AC13" i="4"/>
  <c r="AB13" i="4"/>
  <c r="AA13" i="4"/>
  <c r="Z13" i="4"/>
  <c r="Y13" i="4"/>
  <c r="X13" i="4"/>
  <c r="AO12" i="4"/>
  <c r="AN12" i="4"/>
  <c r="AM12" i="4"/>
  <c r="AL12" i="4"/>
  <c r="AK12" i="4"/>
  <c r="AJ12" i="4"/>
  <c r="AI12" i="4"/>
  <c r="AH12" i="4"/>
  <c r="AG12" i="4"/>
  <c r="AF12" i="4"/>
  <c r="AE12" i="4"/>
  <c r="AD12" i="4"/>
  <c r="AC12" i="4"/>
  <c r="AB12" i="4"/>
  <c r="AA12" i="4"/>
  <c r="Z12" i="4"/>
  <c r="Y12" i="4"/>
  <c r="X12" i="4"/>
  <c r="AO11" i="4"/>
  <c r="AN11" i="4"/>
  <c r="AM11" i="4"/>
  <c r="AL11" i="4"/>
  <c r="AK11" i="4"/>
  <c r="AJ11" i="4"/>
  <c r="AI11" i="4"/>
  <c r="AH11" i="4"/>
  <c r="AG11" i="4"/>
  <c r="AF11" i="4"/>
  <c r="AE11" i="4"/>
  <c r="AD11" i="4"/>
  <c r="AC11" i="4"/>
  <c r="AB11" i="4"/>
  <c r="AA11" i="4"/>
  <c r="Z11" i="4"/>
  <c r="Y11" i="4"/>
  <c r="X11" i="4"/>
  <c r="AO10" i="4"/>
  <c r="AN10" i="4"/>
  <c r="AM10" i="4"/>
  <c r="AL10" i="4"/>
  <c r="AK10" i="4"/>
  <c r="AJ10" i="4"/>
  <c r="AI10" i="4"/>
  <c r="AH10" i="4"/>
  <c r="AG10" i="4"/>
  <c r="AF10" i="4"/>
  <c r="AE10" i="4"/>
  <c r="AD10" i="4"/>
  <c r="AC10" i="4"/>
  <c r="AB10" i="4"/>
  <c r="AA10" i="4"/>
  <c r="Z10" i="4"/>
  <c r="Y10" i="4"/>
  <c r="X10" i="4"/>
  <c r="AO9" i="4"/>
  <c r="AN9" i="4"/>
  <c r="AM9" i="4"/>
  <c r="AL9" i="4"/>
  <c r="AK9" i="4"/>
  <c r="AJ9" i="4"/>
  <c r="AI9" i="4"/>
  <c r="AH9" i="4"/>
  <c r="AG9" i="4"/>
  <c r="AF9" i="4"/>
  <c r="AE9" i="4"/>
  <c r="AD9" i="4"/>
  <c r="AC9" i="4"/>
  <c r="AB9" i="4"/>
  <c r="AA9" i="4"/>
  <c r="Z9" i="4"/>
  <c r="Y9" i="4"/>
  <c r="X9" i="4"/>
  <c r="AO8" i="4"/>
  <c r="AN8" i="4"/>
  <c r="AM8" i="4"/>
  <c r="AL8" i="4"/>
  <c r="AK8" i="4"/>
  <c r="AJ8" i="4"/>
  <c r="AI8" i="4"/>
  <c r="AH8" i="4"/>
  <c r="AG8" i="4"/>
  <c r="AF8" i="4"/>
  <c r="AE8" i="4"/>
  <c r="AD8" i="4"/>
  <c r="AC8" i="4"/>
  <c r="AB8" i="4"/>
  <c r="AA8" i="4"/>
  <c r="Z8" i="4"/>
  <c r="Y8" i="4"/>
  <c r="X8" i="4"/>
  <c r="AO7" i="4"/>
  <c r="AN7" i="4"/>
  <c r="AM7" i="4"/>
  <c r="AL7" i="4"/>
  <c r="AK7" i="4"/>
  <c r="AJ7" i="4"/>
  <c r="AI7" i="4"/>
  <c r="AH7" i="4"/>
  <c r="AG7" i="4"/>
  <c r="AF7" i="4"/>
  <c r="AE7" i="4"/>
  <c r="AD7" i="4"/>
  <c r="AC7" i="4"/>
  <c r="AB7" i="4"/>
  <c r="AA7" i="4"/>
  <c r="Z7" i="4"/>
  <c r="Y7" i="4"/>
  <c r="X7" i="4"/>
  <c r="AO6" i="4"/>
  <c r="AN6" i="4"/>
  <c r="AM6" i="4"/>
  <c r="AL6" i="4"/>
  <c r="AK6" i="4"/>
  <c r="AJ6" i="4"/>
  <c r="AI6" i="4"/>
  <c r="AH6" i="4"/>
  <c r="AG6" i="4"/>
  <c r="AF6" i="4"/>
  <c r="AE6" i="4"/>
  <c r="AD6" i="4"/>
  <c r="AC6" i="4"/>
  <c r="AB6" i="4"/>
  <c r="AA6" i="4"/>
  <c r="Z6" i="4"/>
  <c r="Y6" i="4"/>
  <c r="X6" i="4"/>
  <c r="AO5" i="4"/>
  <c r="AN5" i="4"/>
  <c r="AM5" i="4"/>
  <c r="AL5" i="4"/>
  <c r="AK5" i="4"/>
  <c r="AJ5" i="4"/>
  <c r="AI5" i="4"/>
  <c r="AH5" i="4"/>
  <c r="AG5" i="4"/>
  <c r="AF5" i="4"/>
  <c r="AE5" i="4"/>
  <c r="AD5" i="4"/>
  <c r="AC5" i="4"/>
  <c r="AB5" i="4"/>
  <c r="AA5" i="4"/>
  <c r="Z5" i="4"/>
  <c r="Y5" i="4"/>
  <c r="X5" i="4"/>
  <c r="AO4" i="4"/>
  <c r="AN4" i="4"/>
  <c r="AM4" i="4"/>
  <c r="AL4" i="4"/>
  <c r="AK4" i="4"/>
  <c r="AJ4" i="4"/>
  <c r="AI4" i="4"/>
  <c r="AH4" i="4"/>
  <c r="AG4" i="4"/>
  <c r="AF4" i="4"/>
  <c r="AE4" i="4"/>
  <c r="AD4" i="4"/>
  <c r="AC4" i="4"/>
  <c r="AB4" i="4"/>
  <c r="AA4" i="4"/>
  <c r="Z4" i="4"/>
  <c r="Y4" i="4"/>
  <c r="X4" i="4"/>
  <c r="AO3" i="4"/>
  <c r="AN3" i="4"/>
  <c r="AM3" i="4"/>
  <c r="AL3" i="4"/>
  <c r="AK3" i="4"/>
  <c r="AJ3" i="4"/>
  <c r="AI3" i="4"/>
  <c r="AH3" i="4"/>
  <c r="AG3" i="4"/>
  <c r="AF3" i="4"/>
  <c r="AE3" i="4"/>
  <c r="AD3" i="4"/>
  <c r="AC3" i="4"/>
  <c r="AB3" i="4"/>
  <c r="AA3" i="4"/>
  <c r="Z3" i="4"/>
  <c r="Y3" i="4"/>
  <c r="X3" i="4"/>
  <c r="B24" i="6" l="1"/>
  <c r="D10" i="10" s="1"/>
  <c r="E10" i="10" s="1"/>
  <c r="B27" i="6"/>
  <c r="C6" i="10" s="1"/>
  <c r="E6" i="10" s="1"/>
  <c r="B29" i="6"/>
  <c r="E8" i="10" s="1"/>
  <c r="Y22" i="6"/>
  <c r="Y26" i="6"/>
  <c r="AA7" i="10" s="1"/>
  <c r="Y21" i="6"/>
  <c r="Y23" i="6"/>
  <c r="Y27" i="6"/>
  <c r="Y24" i="6"/>
  <c r="Y28" i="6"/>
  <c r="Y25" i="6"/>
  <c r="Y29" i="6"/>
  <c r="C7" i="10"/>
  <c r="B28" i="6"/>
  <c r="Y41" i="6"/>
  <c r="Y45" i="6"/>
  <c r="Y38" i="6"/>
  <c r="Y42" i="6"/>
  <c r="Y37" i="6"/>
  <c r="Y39" i="6"/>
  <c r="Y43" i="6"/>
  <c r="AE7" i="10" s="1"/>
  <c r="Y40" i="6"/>
  <c r="Y44" i="6"/>
  <c r="AA8" i="6"/>
  <c r="AA12" i="6"/>
  <c r="AI9" i="10" s="1"/>
  <c r="AA9" i="6"/>
  <c r="AA13" i="6"/>
  <c r="AL9" i="10" s="1"/>
  <c r="AA6" i="6"/>
  <c r="AA10" i="6"/>
  <c r="AA5" i="6"/>
  <c r="AA7" i="6"/>
  <c r="AA11" i="6"/>
  <c r="AA23" i="6"/>
  <c r="R9" i="10" s="1"/>
  <c r="AA27" i="6"/>
  <c r="AD9" i="10" s="1"/>
  <c r="AA24" i="6"/>
  <c r="AA28" i="6"/>
  <c r="AG9" i="10" s="1"/>
  <c r="AA25" i="6"/>
  <c r="X9" i="10" s="1"/>
  <c r="AA29" i="6"/>
  <c r="AJ9" i="10" s="1"/>
  <c r="AA22" i="6"/>
  <c r="O9" i="10" s="1"/>
  <c r="AA26" i="6"/>
  <c r="AA9" i="10" s="1"/>
  <c r="AA21" i="6"/>
  <c r="AB9" i="6"/>
  <c r="AB13" i="6"/>
  <c r="AB6" i="6"/>
  <c r="Q10" i="10" s="1"/>
  <c r="AB10" i="6"/>
  <c r="AB5" i="6"/>
  <c r="AB7" i="6"/>
  <c r="T10" i="10" s="1"/>
  <c r="AB11" i="6"/>
  <c r="AB8" i="6"/>
  <c r="AB12" i="6"/>
  <c r="AB24" i="6"/>
  <c r="U10" i="10" s="1"/>
  <c r="AB28" i="6"/>
  <c r="AG10" i="10" s="1"/>
  <c r="AB25" i="6"/>
  <c r="AB29" i="6"/>
  <c r="AB22" i="6"/>
  <c r="AB26" i="6"/>
  <c r="AB21" i="6"/>
  <c r="AB23" i="6"/>
  <c r="R10" i="10" s="1"/>
  <c r="AB27" i="6"/>
  <c r="AD10" i="10" s="1"/>
  <c r="V9" i="10"/>
  <c r="AA38" i="6"/>
  <c r="AA42" i="6"/>
  <c r="AA37" i="6"/>
  <c r="AA39" i="6"/>
  <c r="S9" i="10" s="1"/>
  <c r="AA43" i="6"/>
  <c r="AA40" i="6"/>
  <c r="AA44" i="6"/>
  <c r="AA41" i="6"/>
  <c r="Y9" i="10" s="1"/>
  <c r="AA45" i="6"/>
  <c r="AK9" i="10" s="1"/>
  <c r="Y7" i="6"/>
  <c r="Y11" i="6"/>
  <c r="Y8" i="6"/>
  <c r="W7" i="10" s="1"/>
  <c r="Y12" i="6"/>
  <c r="Y9" i="6"/>
  <c r="Y13" i="6"/>
  <c r="Y6" i="6"/>
  <c r="Y10" i="6"/>
  <c r="Y5" i="6"/>
  <c r="AB39" i="6"/>
  <c r="AB43" i="6"/>
  <c r="AE10" i="10" s="1"/>
  <c r="AB40" i="6"/>
  <c r="V10" i="10" s="1"/>
  <c r="AB44" i="6"/>
  <c r="AB41" i="6"/>
  <c r="Y10" i="10" s="1"/>
  <c r="AB45" i="6"/>
  <c r="AB38" i="6"/>
  <c r="P10" i="10" s="1"/>
  <c r="AB42" i="6"/>
  <c r="AB37" i="6"/>
  <c r="M10" i="10" s="1"/>
  <c r="Z40" i="6"/>
  <c r="Z44" i="6"/>
  <c r="Z38" i="6"/>
  <c r="Z42" i="6"/>
  <c r="Z37" i="6"/>
  <c r="Z39" i="6"/>
  <c r="Z41" i="6"/>
  <c r="Z45" i="6"/>
  <c r="Z43" i="6"/>
  <c r="Z24" i="6"/>
  <c r="Z28" i="6"/>
  <c r="Z29" i="6"/>
  <c r="Z22" i="6"/>
  <c r="Z26" i="6"/>
  <c r="Z21" i="6"/>
  <c r="Z27" i="6"/>
  <c r="Z25" i="6"/>
  <c r="Z23" i="6"/>
  <c r="Z8" i="6"/>
  <c r="Z12" i="6"/>
  <c r="Z6" i="6"/>
  <c r="Z10" i="6"/>
  <c r="Z7" i="6"/>
  <c r="Z9" i="6"/>
  <c r="Z13" i="6"/>
  <c r="Z5" i="6"/>
  <c r="Z11" i="6"/>
  <c r="X8" i="6"/>
  <c r="W6" i="10" s="1"/>
  <c r="X12" i="6"/>
  <c r="X9" i="6"/>
  <c r="Z6" i="10" s="1"/>
  <c r="X13" i="6"/>
  <c r="AL6" i="10" s="1"/>
  <c r="X6" i="6"/>
  <c r="Q6" i="10" s="1"/>
  <c r="X10" i="6"/>
  <c r="AC6" i="10" s="1"/>
  <c r="X5" i="6"/>
  <c r="X7" i="6"/>
  <c r="X11" i="6"/>
  <c r="AF6" i="10" s="1"/>
  <c r="X38" i="6"/>
  <c r="P6" i="10" s="1"/>
  <c r="X42" i="6"/>
  <c r="AB6" i="10" s="1"/>
  <c r="X37" i="6"/>
  <c r="X39" i="6"/>
  <c r="S6" i="10" s="1"/>
  <c r="X43" i="6"/>
  <c r="AE6" i="10" s="1"/>
  <c r="X40" i="6"/>
  <c r="V6" i="10" s="1"/>
  <c r="X44" i="6"/>
  <c r="X41" i="6"/>
  <c r="Y6" i="10" s="1"/>
  <c r="X45" i="6"/>
  <c r="AK6" i="10" s="1"/>
  <c r="X25" i="6"/>
  <c r="X6" i="10" s="1"/>
  <c r="X29" i="6"/>
  <c r="AJ6" i="10" s="1"/>
  <c r="X22" i="6"/>
  <c r="O6" i="10" s="1"/>
  <c r="X26" i="6"/>
  <c r="AA6" i="10" s="1"/>
  <c r="X21" i="6"/>
  <c r="X23" i="6"/>
  <c r="R6" i="10" s="1"/>
  <c r="X27" i="6"/>
  <c r="AD6" i="10" s="1"/>
  <c r="X24" i="6"/>
  <c r="U6" i="10" s="1"/>
  <c r="X28" i="6"/>
  <c r="AG6" i="10" s="1"/>
  <c r="AR13" i="4"/>
  <c r="BJ35" i="4"/>
  <c r="G35" i="5" s="1"/>
  <c r="AT45" i="4"/>
  <c r="AT53" i="4"/>
  <c r="AT39" i="4"/>
  <c r="AT47" i="4"/>
  <c r="AT51" i="4"/>
  <c r="BJ3" i="4"/>
  <c r="G3" i="5" s="1"/>
  <c r="F3" i="5" s="1"/>
  <c r="AT15" i="4"/>
  <c r="AT41" i="4"/>
  <c r="AS49" i="4"/>
  <c r="AS53" i="4"/>
  <c r="AT7" i="4"/>
  <c r="BJ12" i="4"/>
  <c r="G12" i="5" s="1"/>
  <c r="AP37" i="4"/>
  <c r="AT43" i="4"/>
  <c r="AS18" i="4"/>
  <c r="AS10" i="4"/>
  <c r="AT55" i="4"/>
  <c r="AT5" i="4"/>
  <c r="AT14" i="4"/>
  <c r="AL12" i="10"/>
  <c r="AT9" i="4"/>
  <c r="AR11" i="4"/>
  <c r="BJ37" i="4"/>
  <c r="BK37" i="4" s="1"/>
  <c r="H37" i="5" s="1"/>
  <c r="AS11" i="4"/>
  <c r="AT13" i="4"/>
  <c r="AS43" i="4"/>
  <c r="AT44" i="4"/>
  <c r="AS44" i="4"/>
  <c r="AS51" i="4"/>
  <c r="AT52" i="4"/>
  <c r="AS52" i="4"/>
  <c r="AT46" i="4"/>
  <c r="AS46" i="4"/>
  <c r="AT19" i="4"/>
  <c r="BJ19" i="4"/>
  <c r="G19" i="5" s="1"/>
  <c r="AR38" i="4"/>
  <c r="AS38" i="4"/>
  <c r="AS45" i="4"/>
  <c r="AT54" i="4"/>
  <c r="AS54" i="4"/>
  <c r="BJ33" i="4"/>
  <c r="G33" i="5" s="1"/>
  <c r="AS3" i="4"/>
  <c r="AS8" i="4"/>
  <c r="AT6" i="4"/>
  <c r="BJ11" i="4"/>
  <c r="G11" i="5" s="1"/>
  <c r="AP16" i="4"/>
  <c r="AT17" i="4"/>
  <c r="AS41" i="4"/>
  <c r="AT42" i="4"/>
  <c r="AS42" i="4"/>
  <c r="AT11" i="4"/>
  <c r="AS13" i="4"/>
  <c r="AR15" i="4"/>
  <c r="AS37" i="4"/>
  <c r="AT49" i="4"/>
  <c r="AT16" i="4"/>
  <c r="AP14" i="4"/>
  <c r="AS16" i="4"/>
  <c r="AR19" i="4"/>
  <c r="AT50" i="4"/>
  <c r="AS50" i="4"/>
  <c r="AS5" i="4"/>
  <c r="AR5" i="4"/>
  <c r="AS39" i="4"/>
  <c r="AT40" i="4"/>
  <c r="AS40" i="4"/>
  <c r="AS47" i="4"/>
  <c r="AT48" i="4"/>
  <c r="AS48" i="4"/>
  <c r="AS55" i="4"/>
  <c r="AT56" i="4"/>
  <c r="AS56" i="4"/>
  <c r="AR3" i="4"/>
  <c r="AS34" i="4"/>
  <c r="AT18" i="4"/>
  <c r="BJ20" i="4"/>
  <c r="BK20" i="4" s="1"/>
  <c r="H20" i="5" s="1"/>
  <c r="BJ32" i="4"/>
  <c r="G32" i="5" s="1"/>
  <c r="BJ34" i="4"/>
  <c r="G34" i="5" s="1"/>
  <c r="BJ36" i="4"/>
  <c r="G36" i="5" s="1"/>
  <c r="AS33" i="4"/>
  <c r="E9" i="10"/>
  <c r="AQ4" i="4"/>
  <c r="AQ21" i="4"/>
  <c r="AQ10" i="4"/>
  <c r="AQ3" i="4"/>
  <c r="AR4" i="4"/>
  <c r="BJ5" i="4"/>
  <c r="AQ6" i="4"/>
  <c r="AR7" i="4"/>
  <c r="AP10" i="4"/>
  <c r="BJ13" i="4"/>
  <c r="AT4" i="4"/>
  <c r="AP5" i="4"/>
  <c r="AS7" i="4"/>
  <c r="BJ8" i="4"/>
  <c r="AQ9" i="4"/>
  <c r="AR10" i="4"/>
  <c r="AT12" i="4"/>
  <c r="AP13" i="4"/>
  <c r="AS15" i="4"/>
  <c r="BJ16" i="4"/>
  <c r="AQ17" i="4"/>
  <c r="AR18" i="4"/>
  <c r="AT20" i="4"/>
  <c r="AT21" i="4"/>
  <c r="AT22" i="4"/>
  <c r="AT23" i="4"/>
  <c r="AT24" i="4"/>
  <c r="AT25" i="4"/>
  <c r="AT26" i="4"/>
  <c r="AT27" i="4"/>
  <c r="AT28" i="4"/>
  <c r="AT29" i="4"/>
  <c r="AT30" i="4"/>
  <c r="AT31" i="4"/>
  <c r="AT32" i="4"/>
  <c r="AR35" i="4"/>
  <c r="AT36" i="4"/>
  <c r="BJ38" i="4"/>
  <c r="BJ39" i="4"/>
  <c r="BJ40" i="4"/>
  <c r="BJ41" i="4"/>
  <c r="BJ42" i="4"/>
  <c r="BJ43" i="4"/>
  <c r="BJ44" i="4"/>
  <c r="BJ45" i="4"/>
  <c r="BJ46" i="4"/>
  <c r="BJ47" i="4"/>
  <c r="BJ48" i="4"/>
  <c r="BJ49" i="4"/>
  <c r="BJ50" i="4"/>
  <c r="BJ51" i="4"/>
  <c r="BJ52" i="4"/>
  <c r="BJ53" i="4"/>
  <c r="BJ54" i="4"/>
  <c r="BJ55" i="4"/>
  <c r="BJ56" i="4"/>
  <c r="AQ22" i="4"/>
  <c r="AQ23" i="4"/>
  <c r="AQ24" i="4"/>
  <c r="AQ25" i="4"/>
  <c r="AQ26" i="4"/>
  <c r="AQ27" i="4"/>
  <c r="AQ28" i="4"/>
  <c r="AQ29" i="4"/>
  <c r="AQ30" i="4"/>
  <c r="AQ31" i="4"/>
  <c r="AQ32" i="4"/>
  <c r="AP34" i="4"/>
  <c r="AS35" i="4"/>
  <c r="AQ36" i="4"/>
  <c r="AP38" i="4"/>
  <c r="AP3" i="4"/>
  <c r="BJ6" i="4"/>
  <c r="AQ7" i="4"/>
  <c r="AR8" i="4"/>
  <c r="AT10" i="4"/>
  <c r="AP11" i="4"/>
  <c r="BJ14" i="4"/>
  <c r="AQ15" i="4"/>
  <c r="AR16" i="4"/>
  <c r="AP19" i="4"/>
  <c r="BJ21" i="4"/>
  <c r="BJ22" i="4"/>
  <c r="BJ23" i="4"/>
  <c r="BJ24" i="4"/>
  <c r="BJ25" i="4"/>
  <c r="BJ26" i="4"/>
  <c r="BJ27" i="4"/>
  <c r="BJ28" i="4"/>
  <c r="BJ29" i="4"/>
  <c r="BJ30" i="4"/>
  <c r="BJ31" i="4"/>
  <c r="AR34" i="4"/>
  <c r="AT35" i="4"/>
  <c r="AP8" i="4"/>
  <c r="AP6" i="4"/>
  <c r="BJ17" i="4"/>
  <c r="AP33" i="4"/>
  <c r="AQ20" i="4"/>
  <c r="AQ18" i="4"/>
  <c r="BJ4" i="4"/>
  <c r="AP9" i="4"/>
  <c r="AQ13" i="4"/>
  <c r="AR14" i="4"/>
  <c r="AP17" i="4"/>
  <c r="AS19" i="4"/>
  <c r="AR33" i="4"/>
  <c r="AT34" i="4"/>
  <c r="AR37" i="4"/>
  <c r="AT38" i="4"/>
  <c r="AQ12" i="4"/>
  <c r="BJ9" i="4"/>
  <c r="AQ35" i="4"/>
  <c r="AQ5" i="4"/>
  <c r="AR6" i="4"/>
  <c r="AT8" i="4"/>
  <c r="AT3" i="4"/>
  <c r="AP4" i="4"/>
  <c r="AS6" i="4"/>
  <c r="BJ7" i="4"/>
  <c r="AQ8" i="4"/>
  <c r="AR9" i="4"/>
  <c r="AP12" i="4"/>
  <c r="AS14" i="4"/>
  <c r="BJ15" i="4"/>
  <c r="AQ16" i="4"/>
  <c r="AR17" i="4"/>
  <c r="AP20" i="4"/>
  <c r="AP21" i="4"/>
  <c r="AP22" i="4"/>
  <c r="AP23" i="4"/>
  <c r="AP24" i="4"/>
  <c r="AP25" i="4"/>
  <c r="AP26" i="4"/>
  <c r="AP27" i="4"/>
  <c r="AP28" i="4"/>
  <c r="AP29" i="4"/>
  <c r="AP30" i="4"/>
  <c r="AP31" i="4"/>
  <c r="AP32" i="4"/>
  <c r="AQ34" i="4"/>
  <c r="AP36" i="4"/>
  <c r="AQ38" i="4"/>
  <c r="AP7" i="4"/>
  <c r="AS9" i="4"/>
  <c r="BJ10" i="4"/>
  <c r="AQ11" i="4"/>
  <c r="AR12" i="4"/>
  <c r="AP15" i="4"/>
  <c r="AS17" i="4"/>
  <c r="BJ18" i="4"/>
  <c r="AQ19" i="4"/>
  <c r="AR20" i="4"/>
  <c r="AR21" i="4"/>
  <c r="AR22" i="4"/>
  <c r="AR23" i="4"/>
  <c r="AR24" i="4"/>
  <c r="AR25" i="4"/>
  <c r="AR26" i="4"/>
  <c r="AR27" i="4"/>
  <c r="AR28" i="4"/>
  <c r="AR29" i="4"/>
  <c r="AR30" i="4"/>
  <c r="AR31" i="4"/>
  <c r="AR32" i="4"/>
  <c r="AT33" i="4"/>
  <c r="AR36" i="4"/>
  <c r="AT37" i="4"/>
  <c r="AS4" i="4"/>
  <c r="AS12" i="4"/>
  <c r="AQ14" i="4"/>
  <c r="AP18" i="4"/>
  <c r="AS20" i="4"/>
  <c r="AS21" i="4"/>
  <c r="AS22" i="4"/>
  <c r="AS23" i="4"/>
  <c r="AS24" i="4"/>
  <c r="AS25" i="4"/>
  <c r="AS26" i="4"/>
  <c r="AS27" i="4"/>
  <c r="AS28" i="4"/>
  <c r="AS29" i="4"/>
  <c r="AS30" i="4"/>
  <c r="AS31" i="4"/>
  <c r="AS32" i="4"/>
  <c r="AQ33" i="4"/>
  <c r="AP35" i="4"/>
  <c r="AS36" i="4"/>
  <c r="AQ37" i="4"/>
  <c r="AQ39" i="4"/>
  <c r="AP39" i="4"/>
  <c r="AR39" i="4"/>
  <c r="AQ40" i="4"/>
  <c r="AP40" i="4"/>
  <c r="AR40" i="4"/>
  <c r="AQ41" i="4"/>
  <c r="AP41" i="4"/>
  <c r="AR41" i="4"/>
  <c r="AQ42" i="4"/>
  <c r="AP42" i="4"/>
  <c r="AR42" i="4"/>
  <c r="AQ43" i="4"/>
  <c r="AP43" i="4"/>
  <c r="AR43" i="4"/>
  <c r="AQ44" i="4"/>
  <c r="AP44" i="4"/>
  <c r="AR44" i="4"/>
  <c r="AQ45" i="4"/>
  <c r="AP45" i="4"/>
  <c r="AR45" i="4"/>
  <c r="AQ46" i="4"/>
  <c r="AP46" i="4"/>
  <c r="AR46" i="4"/>
  <c r="AQ47" i="4"/>
  <c r="AP47" i="4"/>
  <c r="AR47" i="4"/>
  <c r="AQ48" i="4"/>
  <c r="AP48" i="4"/>
  <c r="AR48" i="4"/>
  <c r="AQ49" i="4"/>
  <c r="AP49" i="4"/>
  <c r="AR49" i="4"/>
  <c r="AQ50" i="4"/>
  <c r="AP50" i="4"/>
  <c r="AR50" i="4"/>
  <c r="AQ51" i="4"/>
  <c r="AP51" i="4"/>
  <c r="AR51" i="4"/>
  <c r="AQ52" i="4"/>
  <c r="AP52" i="4"/>
  <c r="AR52" i="4"/>
  <c r="AQ53" i="4"/>
  <c r="AP53" i="4"/>
  <c r="AR53" i="4"/>
  <c r="AQ54" i="4"/>
  <c r="AP54" i="4"/>
  <c r="AR54" i="4"/>
  <c r="AQ55" i="4"/>
  <c r="AP55" i="4"/>
  <c r="AR55" i="4"/>
  <c r="AQ56" i="4"/>
  <c r="AP56" i="4"/>
  <c r="AR56" i="4"/>
  <c r="C12" i="10"/>
  <c r="G8" i="7"/>
  <c r="J21" i="6"/>
  <c r="D7" i="8" s="1"/>
  <c r="AI6" i="10"/>
  <c r="T6" i="10"/>
  <c r="AF7" i="10"/>
  <c r="T7" i="10"/>
  <c r="AI7" i="10"/>
  <c r="AL7" i="10"/>
  <c r="AC7" i="10"/>
  <c r="Q7" i="10"/>
  <c r="Z7" i="10"/>
  <c r="N10" i="10"/>
  <c r="AI10" i="10"/>
  <c r="W10" i="10"/>
  <c r="AL10" i="10"/>
  <c r="AF10" i="10"/>
  <c r="AC10" i="10"/>
  <c r="Q9" i="10"/>
  <c r="Z9" i="10"/>
  <c r="AC9" i="10"/>
  <c r="W9" i="10"/>
  <c r="T9" i="10"/>
  <c r="AF9" i="10"/>
  <c r="Z10" i="10"/>
  <c r="O7" i="10"/>
  <c r="AG7" i="10"/>
  <c r="U7" i="10"/>
  <c r="AJ7" i="10"/>
  <c r="AD7" i="10"/>
  <c r="X7" i="10"/>
  <c r="R7" i="10"/>
  <c r="D12" i="10"/>
  <c r="H8" i="7"/>
  <c r="J17" i="6"/>
  <c r="E7" i="8" s="1"/>
  <c r="J13" i="6"/>
  <c r="M7" i="10"/>
  <c r="E7" i="10"/>
  <c r="AJ10" i="10"/>
  <c r="X10" i="10"/>
  <c r="O10" i="10"/>
  <c r="AA10" i="10"/>
  <c r="AB7" i="10"/>
  <c r="AK7" i="10"/>
  <c r="V7" i="10"/>
  <c r="P7" i="10"/>
  <c r="Y7" i="10"/>
  <c r="AH7" i="10"/>
  <c r="L9" i="10"/>
  <c r="S7" i="10"/>
  <c r="M9" i="10"/>
  <c r="AH6" i="10"/>
  <c r="AB9" i="10"/>
  <c r="AK10" i="10"/>
  <c r="AB10" i="10"/>
  <c r="S10" i="10"/>
  <c r="AH9" i="10"/>
  <c r="AH10" i="10"/>
  <c r="P9" i="10"/>
  <c r="AE9" i="10"/>
  <c r="K13" i="6" l="1"/>
  <c r="BK3" i="4"/>
  <c r="M17" i="6"/>
  <c r="L13" i="6"/>
  <c r="M21" i="6"/>
  <c r="M8" i="7" s="1"/>
  <c r="L17" i="6"/>
  <c r="L21" i="6"/>
  <c r="P8" i="7" s="1"/>
  <c r="K17" i="6"/>
  <c r="K21" i="6"/>
  <c r="M13" i="6"/>
  <c r="BK11" i="4"/>
  <c r="H11" i="5" s="1"/>
  <c r="BK12" i="4"/>
  <c r="H12" i="5" s="1"/>
  <c r="BK35" i="4"/>
  <c r="H35" i="5" s="1"/>
  <c r="BK19" i="4"/>
  <c r="H19" i="5" s="1"/>
  <c r="G37" i="5"/>
  <c r="BK36" i="4"/>
  <c r="H36" i="5" s="1"/>
  <c r="BK34" i="4"/>
  <c r="H34" i="5" s="1"/>
  <c r="G20" i="5"/>
  <c r="BK32" i="4"/>
  <c r="H32" i="5" s="1"/>
  <c r="BK33" i="4"/>
  <c r="H33" i="5" s="1"/>
  <c r="AQ9" i="10"/>
  <c r="U9" i="10"/>
  <c r="AP9" i="10" s="1"/>
  <c r="AA33" i="6"/>
  <c r="AS9" i="10" s="1"/>
  <c r="AA30" i="6"/>
  <c r="AB49" i="6"/>
  <c r="AT10" i="10" s="1"/>
  <c r="G10" i="5"/>
  <c r="BK10" i="4"/>
  <c r="H10" i="5" s="1"/>
  <c r="G25" i="5"/>
  <c r="BK25" i="4"/>
  <c r="H25" i="5" s="1"/>
  <c r="N6" i="10"/>
  <c r="X17" i="6"/>
  <c r="AU6" i="10" s="1"/>
  <c r="X14" i="6"/>
  <c r="G17" i="5"/>
  <c r="BK17" i="4"/>
  <c r="H17" i="5" s="1"/>
  <c r="N8" i="7"/>
  <c r="G24" i="5"/>
  <c r="BK24" i="4"/>
  <c r="H24" i="5" s="1"/>
  <c r="G51" i="5"/>
  <c r="BK51" i="4"/>
  <c r="H51" i="5" s="1"/>
  <c r="G43" i="5"/>
  <c r="BK43" i="4"/>
  <c r="H43" i="5" s="1"/>
  <c r="G5" i="5"/>
  <c r="BK5" i="4"/>
  <c r="H5" i="5" s="1"/>
  <c r="Y33" i="6"/>
  <c r="AS7" i="10" s="1"/>
  <c r="Y30" i="6"/>
  <c r="L7" i="10"/>
  <c r="AP7" i="10" s="1"/>
  <c r="G15" i="5"/>
  <c r="BK15" i="4"/>
  <c r="H15" i="5" s="1"/>
  <c r="G31" i="5"/>
  <c r="BK31" i="4"/>
  <c r="H31" i="5" s="1"/>
  <c r="G23" i="5"/>
  <c r="BK23" i="4"/>
  <c r="H23" i="5" s="1"/>
  <c r="G50" i="5"/>
  <c r="BK50" i="4"/>
  <c r="H50" i="5" s="1"/>
  <c r="G42" i="5"/>
  <c r="BK42" i="4"/>
  <c r="H42" i="5" s="1"/>
  <c r="AB46" i="6"/>
  <c r="G9" i="5"/>
  <c r="BK9" i="4"/>
  <c r="H9" i="5" s="1"/>
  <c r="G4" i="5"/>
  <c r="BK4" i="4"/>
  <c r="G30" i="5"/>
  <c r="BK30" i="4"/>
  <c r="H30" i="5" s="1"/>
  <c r="G22" i="5"/>
  <c r="BK22" i="4"/>
  <c r="H22" i="5" s="1"/>
  <c r="G49" i="5"/>
  <c r="BK49" i="4"/>
  <c r="H49" i="5" s="1"/>
  <c r="G41" i="5"/>
  <c r="BK41" i="4"/>
  <c r="H41" i="5" s="1"/>
  <c r="G8" i="5"/>
  <c r="BK8" i="4"/>
  <c r="H8" i="5" s="1"/>
  <c r="G13" i="5"/>
  <c r="BK13" i="4"/>
  <c r="H13" i="5" s="1"/>
  <c r="G52" i="5"/>
  <c r="BK52" i="4"/>
  <c r="H52" i="5" s="1"/>
  <c r="G44" i="5"/>
  <c r="BK44" i="4"/>
  <c r="H44" i="5" s="1"/>
  <c r="AA49" i="6"/>
  <c r="AT9" i="10" s="1"/>
  <c r="AQ7" i="10"/>
  <c r="Z17" i="6"/>
  <c r="Z14" i="6"/>
  <c r="N9" i="10"/>
  <c r="AA14" i="6"/>
  <c r="AA17" i="6"/>
  <c r="AU9" i="10" s="1"/>
  <c r="AB14" i="6"/>
  <c r="I8" i="7"/>
  <c r="G7" i="5"/>
  <c r="BK7" i="4"/>
  <c r="H7" i="5" s="1"/>
  <c r="G29" i="5"/>
  <c r="BK29" i="4"/>
  <c r="H29" i="5" s="1"/>
  <c r="G21" i="5"/>
  <c r="BK21" i="4"/>
  <c r="H21" i="5" s="1"/>
  <c r="G14" i="5"/>
  <c r="BK14" i="4"/>
  <c r="H14" i="5" s="1"/>
  <c r="G56" i="5"/>
  <c r="BK56" i="4"/>
  <c r="H56" i="5" s="1"/>
  <c r="G48" i="5"/>
  <c r="BK48" i="4"/>
  <c r="H48" i="5" s="1"/>
  <c r="G40" i="5"/>
  <c r="BK40" i="4"/>
  <c r="H40" i="5" s="1"/>
  <c r="AQ10" i="10"/>
  <c r="AA46" i="6"/>
  <c r="AP8" i="10"/>
  <c r="Z33" i="6"/>
  <c r="Z30" i="6"/>
  <c r="Y49" i="6"/>
  <c r="AT7" i="10" s="1"/>
  <c r="X33" i="6"/>
  <c r="AS6" i="10" s="1"/>
  <c r="L6" i="10"/>
  <c r="AP6" i="10" s="1"/>
  <c r="X30" i="6"/>
  <c r="AB17" i="6"/>
  <c r="AU10" i="10" s="1"/>
  <c r="E12" i="10"/>
  <c r="Q8" i="7"/>
  <c r="G28" i="5"/>
  <c r="BK28" i="4"/>
  <c r="H28" i="5" s="1"/>
  <c r="G55" i="5"/>
  <c r="BK55" i="4"/>
  <c r="H55" i="5" s="1"/>
  <c r="G47" i="5"/>
  <c r="BK47" i="4"/>
  <c r="H47" i="5" s="1"/>
  <c r="G39" i="5"/>
  <c r="BK39" i="4"/>
  <c r="H39" i="5" s="1"/>
  <c r="AQ8" i="10"/>
  <c r="Z46" i="6"/>
  <c r="Z49" i="6"/>
  <c r="M6" i="10"/>
  <c r="AQ6" i="10" s="1"/>
  <c r="X46" i="6"/>
  <c r="X49" i="6"/>
  <c r="AT6" i="10" s="1"/>
  <c r="Y46" i="6"/>
  <c r="N7" i="10"/>
  <c r="Y17" i="6"/>
  <c r="AU7" i="10" s="1"/>
  <c r="Y14" i="6"/>
  <c r="G27" i="5"/>
  <c r="BK27" i="4"/>
  <c r="H27" i="5" s="1"/>
  <c r="G54" i="5"/>
  <c r="BK54" i="4"/>
  <c r="H54" i="5" s="1"/>
  <c r="G46" i="5"/>
  <c r="BK46" i="4"/>
  <c r="H46" i="5" s="1"/>
  <c r="G38" i="5"/>
  <c r="BK38" i="4"/>
  <c r="H38" i="5" s="1"/>
  <c r="AB33" i="6"/>
  <c r="AS10" i="10" s="1"/>
  <c r="L10" i="10"/>
  <c r="AP10" i="10" s="1"/>
  <c r="AB30" i="6"/>
  <c r="F7" i="8"/>
  <c r="N13" i="6"/>
  <c r="G18" i="5"/>
  <c r="BK18" i="4"/>
  <c r="H18" i="5" s="1"/>
  <c r="G26" i="5"/>
  <c r="BK26" i="4"/>
  <c r="H26" i="5" s="1"/>
  <c r="G6" i="5"/>
  <c r="BK6" i="4"/>
  <c r="H6" i="5" s="1"/>
  <c r="G53" i="5"/>
  <c r="BK53" i="4"/>
  <c r="H53" i="5" s="1"/>
  <c r="G45" i="5"/>
  <c r="BK45" i="4"/>
  <c r="H45" i="5" s="1"/>
  <c r="G16" i="5"/>
  <c r="BK16" i="4"/>
  <c r="H16" i="5" s="1"/>
  <c r="H3" i="5" l="1"/>
  <c r="S8" i="6"/>
  <c r="O8" i="6"/>
  <c r="J8" i="6"/>
  <c r="E8" i="6"/>
  <c r="R8" i="6"/>
  <c r="AF8" i="7" s="1"/>
  <c r="M8" i="6"/>
  <c r="AH8" i="7" s="1"/>
  <c r="I8" i="6"/>
  <c r="V8" i="7" s="1"/>
  <c r="D8" i="6"/>
  <c r="Q8" i="6"/>
  <c r="L8" i="6"/>
  <c r="AE8" i="7" s="1"/>
  <c r="G8" i="6"/>
  <c r="C8" i="6"/>
  <c r="P8" i="6"/>
  <c r="K8" i="6"/>
  <c r="AB8" i="7" s="1"/>
  <c r="F8" i="6"/>
  <c r="O8" i="7"/>
  <c r="AR9" i="10"/>
  <c r="F6" i="5"/>
  <c r="F12" i="5"/>
  <c r="AR10" i="10"/>
  <c r="F8" i="5"/>
  <c r="F22" i="5"/>
  <c r="F20" i="5"/>
  <c r="F38" i="5"/>
  <c r="F53" i="5"/>
  <c r="F11" i="5"/>
  <c r="AQ12" i="10"/>
  <c r="F56" i="5"/>
  <c r="F13" i="5"/>
  <c r="F31" i="5"/>
  <c r="F15" i="5"/>
  <c r="F18" i="5"/>
  <c r="AN7" i="10"/>
  <c r="Y47" i="6"/>
  <c r="F35" i="5"/>
  <c r="F14" i="5"/>
  <c r="Z15" i="6"/>
  <c r="Z16" i="6" s="1"/>
  <c r="K8" i="10" s="1"/>
  <c r="F37" i="5"/>
  <c r="AM7" i="10"/>
  <c r="Y31" i="6"/>
  <c r="AM9" i="10"/>
  <c r="AA31" i="6"/>
  <c r="Z31" i="6"/>
  <c r="F25" i="5"/>
  <c r="X47" i="6"/>
  <c r="AN6" i="10"/>
  <c r="F32" i="5"/>
  <c r="F39" i="5"/>
  <c r="F21" i="5"/>
  <c r="F44" i="5"/>
  <c r="F34" i="5"/>
  <c r="F42" i="5"/>
  <c r="F33" i="5"/>
  <c r="R8" i="7"/>
  <c r="AO7" i="10"/>
  <c r="Y15" i="6"/>
  <c r="Y16" i="6" s="1"/>
  <c r="K7" i="10" s="1"/>
  <c r="F16" i="5"/>
  <c r="K12" i="10"/>
  <c r="K7" i="8"/>
  <c r="U8" i="7"/>
  <c r="F54" i="5"/>
  <c r="AR8" i="10"/>
  <c r="F40" i="5"/>
  <c r="F41" i="5"/>
  <c r="F30" i="5"/>
  <c r="F43" i="5"/>
  <c r="F10" i="5"/>
  <c r="AN10" i="10"/>
  <c r="AB47" i="6"/>
  <c r="F26" i="5"/>
  <c r="F27" i="5"/>
  <c r="F47" i="5"/>
  <c r="F28" i="5"/>
  <c r="AA47" i="6"/>
  <c r="AN9" i="10"/>
  <c r="F36" i="5"/>
  <c r="F29" i="5"/>
  <c r="F7" i="5"/>
  <c r="AO10" i="10"/>
  <c r="AB15" i="6"/>
  <c r="AB16" i="6" s="1"/>
  <c r="K10" i="10" s="1"/>
  <c r="F52" i="5"/>
  <c r="J8" i="7"/>
  <c r="F12" i="10"/>
  <c r="G7" i="8"/>
  <c r="N21" i="6"/>
  <c r="F50" i="5"/>
  <c r="AO6" i="10"/>
  <c r="X15" i="6"/>
  <c r="X16" i="6" s="1"/>
  <c r="K6" i="10" s="1"/>
  <c r="F46" i="5"/>
  <c r="F9" i="5"/>
  <c r="F45" i="5"/>
  <c r="K8" i="7"/>
  <c r="G12" i="10"/>
  <c r="I7" i="8"/>
  <c r="N17" i="6"/>
  <c r="AM10" i="10"/>
  <c r="AB31" i="6"/>
  <c r="Z47" i="6"/>
  <c r="AM6" i="10"/>
  <c r="X31" i="6"/>
  <c r="F48" i="5"/>
  <c r="F49" i="5"/>
  <c r="H4" i="5"/>
  <c r="Y8" i="7"/>
  <c r="AC8" i="7"/>
  <c r="AI8" i="7"/>
  <c r="Z8" i="7"/>
  <c r="W8" i="7"/>
  <c r="AH12" i="10"/>
  <c r="S12" i="10"/>
  <c r="AE12" i="10"/>
  <c r="AB12" i="10"/>
  <c r="Y12" i="10"/>
  <c r="AG12" i="10"/>
  <c r="AD12" i="10"/>
  <c r="R12" i="10"/>
  <c r="AA12" i="10"/>
  <c r="V12" i="10"/>
  <c r="U12" i="10"/>
  <c r="P12" i="10"/>
  <c r="O12" i="10"/>
  <c r="X12" i="10"/>
  <c r="F23" i="5"/>
  <c r="F51" i="5"/>
  <c r="F17" i="5"/>
  <c r="F19" i="5"/>
  <c r="F55" i="5"/>
  <c r="AP12" i="10"/>
  <c r="AR6" i="10"/>
  <c r="AO9" i="10"/>
  <c r="AA15" i="6"/>
  <c r="AA16" i="6" s="1"/>
  <c r="K9" i="10" s="1"/>
  <c r="F4" i="5"/>
  <c r="D7" i="9"/>
  <c r="E7" i="9" s="1"/>
  <c r="F24" i="5"/>
  <c r="AR7" i="10"/>
  <c r="F5" i="5"/>
  <c r="AC12" i="10" l="1"/>
  <c r="D10" i="9"/>
  <c r="E10" i="9" s="1"/>
  <c r="AD8" i="7"/>
  <c r="T12" i="10"/>
  <c r="Z12" i="10"/>
  <c r="AF12" i="10"/>
  <c r="X8" i="7"/>
  <c r="AG8" i="7"/>
  <c r="Q12" i="10"/>
  <c r="AI12" i="10"/>
  <c r="AR12" i="10"/>
  <c r="S15" i="6"/>
  <c r="AU12" i="10" s="1"/>
  <c r="D16" i="9"/>
  <c r="E16" i="9" s="1"/>
  <c r="G9" i="10"/>
  <c r="AA48" i="6"/>
  <c r="J9" i="10" s="1"/>
  <c r="G6" i="10"/>
  <c r="X48" i="6"/>
  <c r="J6" i="10" s="1"/>
  <c r="Z32" i="6"/>
  <c r="F9" i="10"/>
  <c r="AA32" i="6"/>
  <c r="I9" i="10" s="1"/>
  <c r="Y32" i="6"/>
  <c r="I7" i="10" s="1"/>
  <c r="F7" i="10"/>
  <c r="S8" i="7"/>
  <c r="I12" i="10"/>
  <c r="H7" i="8"/>
  <c r="L12" i="10"/>
  <c r="T15" i="6"/>
  <c r="AM12" i="10"/>
  <c r="AA8" i="7"/>
  <c r="Y48" i="6"/>
  <c r="J7" i="10" s="1"/>
  <c r="G7" i="10"/>
  <c r="F10" i="10"/>
  <c r="AB32" i="6"/>
  <c r="I10" i="10" s="1"/>
  <c r="D11" i="9"/>
  <c r="E11" i="9" s="1"/>
  <c r="D8" i="9"/>
  <c r="E8" i="9" s="1"/>
  <c r="AN12" i="10"/>
  <c r="M12" i="10"/>
  <c r="U15" i="6"/>
  <c r="Z48" i="6"/>
  <c r="H12" i="10"/>
  <c r="G10" i="10"/>
  <c r="AB48" i="6"/>
  <c r="J10" i="10" s="1"/>
  <c r="D12" i="9"/>
  <c r="E12" i="9" s="1"/>
  <c r="T8" i="7"/>
  <c r="J12" i="10"/>
  <c r="J7" i="8"/>
  <c r="L8" i="7"/>
  <c r="F6" i="10"/>
  <c r="X32" i="6"/>
  <c r="I6" i="10" s="1"/>
  <c r="D14" i="9"/>
  <c r="E14" i="9" s="1"/>
  <c r="D13" i="9"/>
  <c r="E13" i="9" s="1"/>
  <c r="D9" i="9"/>
  <c r="E9" i="9" s="1"/>
  <c r="D15" i="9"/>
  <c r="E15" i="9" s="1"/>
  <c r="W12" i="10"/>
  <c r="AJ8" i="7"/>
  <c r="AM8" i="7" l="1"/>
  <c r="AO12" i="10"/>
  <c r="H6" i="10"/>
  <c r="H9" i="10"/>
  <c r="N12" i="10"/>
  <c r="AS12" i="10"/>
  <c r="AK8" i="7"/>
  <c r="H8" i="10"/>
  <c r="H10" i="10"/>
  <c r="AT12" i="10"/>
  <c r="AL8" i="7"/>
  <c r="H7" i="10"/>
</calcChain>
</file>

<file path=xl/sharedStrings.xml><?xml version="1.0" encoding="utf-8"?>
<sst xmlns="http://schemas.openxmlformats.org/spreadsheetml/2006/main" count="1875" uniqueCount="234">
  <si>
    <t>Disclaimer: We are not responsible for any inadvertent error that may have crept in the Analysis being done on this workbook. The analysis on this workbook is for immediate information to the indivisual.</t>
  </si>
  <si>
    <t>CBSE X CLASS RESULT ANALYSIS WORKBOOK</t>
  </si>
  <si>
    <t>Please read these Instructions carefully !</t>
  </si>
  <si>
    <t>Fill Vidyalaya Information first then goto Next Step</t>
  </si>
  <si>
    <t>If result text file is not available , please manually fill the entry sheet (GENDER ,ROLL NO , NAME, CODE, MARKS, GRADE) of all students.
DO NOT FILL THE DATA OF STUDENTS WITH LATE RESULT.</t>
  </si>
  <si>
    <r>
      <t xml:space="preserve">STEP 1: OPEN CBSE RESULT TEXT FILE AND COPY ALL DATA FROM THIS FILE.
STEP 2: PASTE  DATA INTO </t>
    </r>
    <r>
      <rPr>
        <sz val="12"/>
        <color rgb="FFFF0000"/>
        <rFont val="Century Schoolbook"/>
        <family val="1"/>
        <charset val="1"/>
      </rPr>
      <t>PASTE DATA</t>
    </r>
    <r>
      <rPr>
        <sz val="12"/>
        <color rgb="FF000000"/>
        <rFont val="Century Schoolbook"/>
        <family val="1"/>
        <charset val="1"/>
      </rPr>
      <t xml:space="preserve"> SHEET AND  GOTO </t>
    </r>
    <r>
      <rPr>
        <b/>
        <sz val="12"/>
        <color rgb="FF000000"/>
        <rFont val="Century Schoolbook"/>
        <family val="1"/>
        <charset val="1"/>
      </rPr>
      <t>DATA</t>
    </r>
    <r>
      <rPr>
        <sz val="12"/>
        <color rgb="FF000000"/>
        <rFont val="Century Schoolbook"/>
        <family val="1"/>
        <charset val="1"/>
      </rPr>
      <t xml:space="preserve"> TAB.
STEP 3: CLICK ON THE "TEXT TO COLUMNS" OPTION UNDER DATA TAB AND FOLLOW ALL INSTRUCTIONS.
STEP 4: TO AUTOFIT COLUMN  WIDTH PRESS Ctrl+A(a) THEN PRESS Alt+H(h) THEN PRESS O(o) THEN PRESS I(i).
STEP 5: REMOVE UNWANTED ROWS AND COLUMNS FROM THE SHEET.
STEP 6: COPY DATA ONLY UNDER ROLL NO, NAME and SUB CODE - MARK- GRADE COLUMNS from PASTE DATA SHEET (  for 5 subjects 17 columns (A-Q) and for 6 subjects 20 columns(A -T) needs to be copy ) AND PASTE THE DATA IN ENTRY SHEET. THEN MANNUALY FILL GENDER(M/F) COLUMN. 
STEP 7: IF A STUDENT HAS [E] GRADE IN ANY SUBJECT , PLEASE MAKE SURE THAT IN THE MARK COLUMN OF THE CORRESPONDING SUBJECT [FT] OR [F] IS WRITTEN ALONG WITH MARKS  e.g 36FT OR 36F.
</t>
    </r>
    <r>
      <rPr>
        <b/>
        <sz val="12"/>
        <color rgb="FF0000CC"/>
        <rFont val="Century Schoolbook"/>
        <family val="1"/>
        <charset val="1"/>
      </rPr>
      <t xml:space="preserve">STEP 8: DONE !
</t>
    </r>
    <r>
      <rPr>
        <sz val="12"/>
        <color rgb="FF000000"/>
        <rFont val="Century Schoolbook"/>
        <family val="1"/>
        <charset val="1"/>
      </rPr>
      <t xml:space="preserve">
</t>
    </r>
    <r>
      <rPr>
        <b/>
        <sz val="12"/>
        <color rgb="FF000000"/>
        <rFont val="Century Schoolbook"/>
        <family val="1"/>
        <charset val="1"/>
      </rPr>
      <t>MANY SHEETS OF THIS WORKBOOK ARE PASSWORD PROTECTED . IF YOU WANT TO MODIFIY ANY SHEET OR COLUMN PLEASE USE 'ayan' AS A PASSWORD</t>
    </r>
    <r>
      <rPr>
        <sz val="12"/>
        <color rgb="FF000000"/>
        <rFont val="Century Schoolbook"/>
        <family val="1"/>
        <charset val="1"/>
      </rPr>
      <t xml:space="preserve"> .
</t>
    </r>
    <r>
      <rPr>
        <sz val="12"/>
        <color rgb="FFFF0000"/>
        <rFont val="Century Schoolbook"/>
        <family val="1"/>
        <charset val="1"/>
      </rPr>
      <t>Please review the ENTRY SHEET very carefully for error free analysis.</t>
    </r>
  </si>
  <si>
    <t>How to Insert Absentee students data in ENTRY sheet.
Case 1: Student absent in ALL subjects -
DELETE GENDER(M/F) AND CODE  OF ALL SUBJECTS.
Case 2: Student absent in ONE/TWO/THREE /FOUR subject(s) -
DELETE CODE of relevent subject(s) and FILL  "F" in MARK(M) column and left GRADE(G) column EMPTY .</t>
  </si>
  <si>
    <t>:</t>
  </si>
  <si>
    <t>This workbook is for 300 records .Some performas are blank ,plese  fill these  performas as per your requirement.</t>
  </si>
  <si>
    <t>Legends</t>
  </si>
  <si>
    <t>Subjects Covered</t>
  </si>
  <si>
    <t>For any query or feedback please contact:</t>
  </si>
  <si>
    <t>S</t>
  </si>
  <si>
    <t>SCIENCE</t>
  </si>
  <si>
    <t>English</t>
  </si>
  <si>
    <t>M</t>
  </si>
  <si>
    <t>MALE</t>
  </si>
  <si>
    <t>Hindi</t>
  </si>
  <si>
    <t>SANJEEV SHARMA</t>
  </si>
  <si>
    <t>F</t>
  </si>
  <si>
    <t>FEMALE</t>
  </si>
  <si>
    <t>Maths</t>
  </si>
  <si>
    <t>PGT CS KV PALAMPUR</t>
  </si>
  <si>
    <t>C</t>
  </si>
  <si>
    <t>COMPARTMENT</t>
  </si>
  <si>
    <t>Science</t>
  </si>
  <si>
    <t>HIMACHAL PRADESH</t>
  </si>
  <si>
    <t>FAIL</t>
  </si>
  <si>
    <t>Social Science</t>
  </si>
  <si>
    <t>sanjivksharma@yahoo.com</t>
  </si>
  <si>
    <t>Please fill this information</t>
  </si>
  <si>
    <t>Vidyalaya Name</t>
  </si>
  <si>
    <t>Sponsoring Authority</t>
  </si>
  <si>
    <t>State</t>
  </si>
  <si>
    <t>Principal Name</t>
  </si>
  <si>
    <t>Region Name</t>
  </si>
  <si>
    <t>B2</t>
  </si>
  <si>
    <t>B1</t>
  </si>
  <si>
    <t>A1</t>
  </si>
  <si>
    <t>A2</t>
  </si>
  <si>
    <t>C2</t>
  </si>
  <si>
    <t>C1</t>
  </si>
  <si>
    <t>D1</t>
  </si>
  <si>
    <t>D2</t>
  </si>
  <si>
    <t>Sr No</t>
  </si>
  <si>
    <t>Stream</t>
  </si>
  <si>
    <t>Roll.No.</t>
  </si>
  <si>
    <t>Candidate Name</t>
  </si>
  <si>
    <t>Gender</t>
  </si>
  <si>
    <t>Sub1</t>
  </si>
  <si>
    <t>Sub2</t>
  </si>
  <si>
    <t>Sub3</t>
  </si>
  <si>
    <t>Sub4</t>
  </si>
  <si>
    <t>Sub5</t>
  </si>
  <si>
    <t>Sub6</t>
  </si>
  <si>
    <t>SORTED LIST OF MARKS</t>
  </si>
  <si>
    <t>Total</t>
  </si>
  <si>
    <t>Per</t>
  </si>
  <si>
    <t>CODE</t>
  </si>
  <si>
    <t>G</t>
  </si>
  <si>
    <t>LIST OF STUDENTS</t>
  </si>
  <si>
    <t>SR NO</t>
  </si>
  <si>
    <t>ROLLNO</t>
  </si>
  <si>
    <t>STREAM</t>
  </si>
  <si>
    <t>NAME</t>
  </si>
  <si>
    <t>important</t>
  </si>
  <si>
    <t>TOTAL</t>
  </si>
  <si>
    <t>PER%</t>
  </si>
  <si>
    <t>SUMMARY</t>
  </si>
  <si>
    <t>SUBJECT WISE GRADE</t>
  </si>
  <si>
    <t>GRADE</t>
  </si>
  <si>
    <t>SUBJECT CODE</t>
  </si>
  <si>
    <t>OVERALL</t>
  </si>
  <si>
    <t>BOYS</t>
  </si>
  <si>
    <t>GIRLS</t>
  </si>
  <si>
    <t>33-44.9</t>
  </si>
  <si>
    <t>45-59.9</t>
  </si>
  <si>
    <t>60-74.9</t>
  </si>
  <si>
    <t>75-89.9</t>
  </si>
  <si>
    <t>&gt;=90</t>
  </si>
  <si>
    <t>S.SC.</t>
  </si>
  <si>
    <t>T GR</t>
  </si>
  <si>
    <t>T GR (B)</t>
  </si>
  <si>
    <t>T GR (G)</t>
  </si>
  <si>
    <t>RESULT - OVERALL</t>
  </si>
  <si>
    <t>APP</t>
  </si>
  <si>
    <t>SUB WISE APP</t>
  </si>
  <si>
    <t>PASSED</t>
  </si>
  <si>
    <t>COM</t>
  </si>
  <si>
    <t>PER</t>
  </si>
  <si>
    <t>E</t>
  </si>
  <si>
    <t>SCHOOL PI</t>
  </si>
  <si>
    <t>T</t>
  </si>
  <si>
    <t>B</t>
  </si>
  <si>
    <t>RESULT - GIRLS</t>
  </si>
  <si>
    <t>T PASS</t>
  </si>
  <si>
    <t>%</t>
  </si>
  <si>
    <t>PI</t>
  </si>
  <si>
    <t>SUB WISE APP-G</t>
  </si>
  <si>
    <t>RESULT - BOYS</t>
  </si>
  <si>
    <t>SUBJECT WISE GRADE - BOYS</t>
  </si>
  <si>
    <t>SUB WISE APP-B</t>
  </si>
  <si>
    <t>SUBJECT WISE GRADE - GIRLS</t>
  </si>
  <si>
    <t>PROFORMA : 10 A</t>
  </si>
  <si>
    <t>X - OVERALL PERCENTAGE WISE</t>
  </si>
  <si>
    <t>Sl. No.</t>
  </si>
  <si>
    <t>Sponsoring Agency</t>
  </si>
  <si>
    <t>Name of KV</t>
  </si>
  <si>
    <t>Name of  Principal</t>
  </si>
  <si>
    <t>Total App.</t>
  </si>
  <si>
    <t>Total Passed</t>
  </si>
  <si>
    <t>No. of Students failed</t>
  </si>
  <si>
    <t>No. of Students with supplementry</t>
  </si>
  <si>
    <t>Overall Pass % age</t>
  </si>
  <si>
    <t>No. of Passed students securing %age between (out of 500)</t>
  </si>
  <si>
    <t>P.I.</t>
  </si>
  <si>
    <t>33% to 44.9%</t>
  </si>
  <si>
    <t>45% to 59.9%</t>
  </si>
  <si>
    <t>60% to 74.9%</t>
  </si>
  <si>
    <t>75% to 89.9%</t>
  </si>
  <si>
    <t>90% &amp; above</t>
  </si>
  <si>
    <t>Signature &amp; Seal of the Principal</t>
  </si>
  <si>
    <t>PROFORMA : 10 B</t>
  </si>
  <si>
    <t>X - OVERALL</t>
  </si>
  <si>
    <t>S.NO.</t>
  </si>
  <si>
    <t>KV</t>
  </si>
  <si>
    <t>APPEARED</t>
  </si>
  <si>
    <t>Boys</t>
  </si>
  <si>
    <t>Girls</t>
  </si>
  <si>
    <t>TOTAL</t>
  </si>
  <si>
    <t>Percentage</t>
  </si>
  <si>
    <t>Signature &amp; Seal of the Principal</t>
  </si>
  <si>
    <t>LIST OF TOPPERS</t>
  </si>
  <si>
    <t>CLASS X</t>
  </si>
  <si>
    <t>PROFORMA : 10 C</t>
  </si>
  <si>
    <t>Position</t>
  </si>
  <si>
    <t>Name of student</t>
  </si>
  <si>
    <t>Marks obtained</t>
  </si>
  <si>
    <t>Percentage of Marks</t>
  </si>
  <si>
    <t>SUBJECT WISE ANALYSIS</t>
  </si>
  <si>
    <t>PROFORMA : 10 D</t>
  </si>
  <si>
    <t>Sl. No</t>
  </si>
  <si>
    <t>Subject</t>
  </si>
  <si>
    <t>Total Passed</t>
  </si>
  <si>
    <t>Pass Percentage</t>
  </si>
  <si>
    <t>No of students in each grade</t>
  </si>
  <si>
    <t>Total Grades</t>
  </si>
  <si>
    <t>N X W</t>
  </si>
  <si>
    <t>P.I.</t>
  </si>
  <si>
    <t>All students scored 60% aggregate &amp; above</t>
  </si>
  <si>
    <t>PROFORMA : 10 E</t>
  </si>
  <si>
    <t>NA</t>
  </si>
  <si>
    <t>PASS PERCENTAGE  100</t>
  </si>
  <si>
    <t>PROFORMA : 10 F</t>
  </si>
  <si>
    <t> Sl.No.</t>
  </si>
  <si>
    <t>PASS PERCENTAGE 100 FOR 5 CONSECUTIVE YEARS</t>
  </si>
  <si>
    <t>PROFORMA : 10 G</t>
  </si>
  <si>
    <t>Sl.NO.</t>
  </si>
  <si>
    <t>Name of the KV</t>
  </si>
  <si>
    <r>
      <t>PASS PERCENTAGE 100 IN CLASS 10</t>
    </r>
    <r>
      <rPr>
        <b/>
        <vertAlign val="superscript"/>
        <sz val="14"/>
        <color rgb="FF000000"/>
        <rFont val="Times New Roman"/>
        <family val="1"/>
        <charset val="1"/>
      </rPr>
      <t>th</t>
    </r>
    <r>
      <rPr>
        <b/>
        <sz val="14"/>
        <color rgb="FF000000"/>
        <rFont val="Times New Roman"/>
        <family val="1"/>
        <charset val="1"/>
      </rPr>
      <t xml:space="preserve">  &amp; 12</t>
    </r>
    <r>
      <rPr>
        <b/>
        <vertAlign val="superscript"/>
        <sz val="14"/>
        <color rgb="FF000000"/>
        <rFont val="Times New Roman"/>
        <family val="1"/>
        <charset val="1"/>
      </rPr>
      <t>th</t>
    </r>
    <r>
      <rPr>
        <b/>
        <sz val="14"/>
        <color rgb="FF000000"/>
        <rFont val="Times New Roman"/>
        <family val="1"/>
        <charset val="1"/>
      </rPr>
      <t xml:space="preserve"> BOTH </t>
    </r>
  </si>
  <si>
    <t>PROFORMA : 10 H</t>
  </si>
  <si>
    <t>Sl.No.</t>
  </si>
  <si>
    <t>NAME OF KV</t>
  </si>
  <si>
    <t>STATE</t>
  </si>
  <si>
    <t>PALAMPUR</t>
  </si>
  <si>
    <t>X CLASS CBSE RESULT ANALYSIS SHEET  - OVERALL</t>
  </si>
  <si>
    <t>KENDRIYA VIDYALAYA PALAMPUR</t>
  </si>
  <si>
    <t>DEFENCE</t>
  </si>
  <si>
    <t>LALIT KUMAR</t>
  </si>
  <si>
    <t>GURUGRAM</t>
  </si>
  <si>
    <t>ABHINANDAN SHARMA</t>
  </si>
  <si>
    <t>ANKITA</t>
  </si>
  <si>
    <t>ANMOL</t>
  </si>
  <si>
    <t>ARYAN</t>
  </si>
  <si>
    <t>ANJALI</t>
  </si>
  <si>
    <t>AYUSH KUMAR</t>
  </si>
  <si>
    <t>GOLDY</t>
  </si>
  <si>
    <t>HARSH DHIMAN</t>
  </si>
  <si>
    <t>KASHISH DHIMAN</t>
  </si>
  <si>
    <t>MANISH KUMAR</t>
  </si>
  <si>
    <t>NIKHIL RANA</t>
  </si>
  <si>
    <t>PRAVESH KUMAR</t>
  </si>
  <si>
    <t>PIYUSH KATOCH</t>
  </si>
  <si>
    <t>SHIVALI</t>
  </si>
  <si>
    <t>SONALI DEVI</t>
  </si>
  <si>
    <t>UTKARASH</t>
  </si>
  <si>
    <t>CHETAN</t>
  </si>
  <si>
    <t>SUSHANT KUMAR</t>
  </si>
  <si>
    <t>PRIYAN RAJ GORA</t>
  </si>
  <si>
    <t>MAYANK</t>
  </si>
  <si>
    <t>SUJAL</t>
  </si>
  <si>
    <t>ROHIT KUMAR</t>
  </si>
  <si>
    <t>VANSHITA</t>
  </si>
  <si>
    <t>UDAY KUMAR</t>
  </si>
  <si>
    <t>KARTIKEY SHARMA</t>
  </si>
  <si>
    <t>VISHAKHA SHARMA</t>
  </si>
  <si>
    <t>KANISHKA</t>
  </si>
  <si>
    <t>ABHISHEK DOGRA</t>
  </si>
  <si>
    <t>ADARSH</t>
  </si>
  <si>
    <t>ANSHAJ SHARMA</t>
  </si>
  <si>
    <t>ARCHIT KUMAR</t>
  </si>
  <si>
    <t>ARNAV KOUNDAL</t>
  </si>
  <si>
    <t>ASHIM DHIMAN</t>
  </si>
  <si>
    <t>ATUL RANA</t>
  </si>
  <si>
    <t>ISHAN KAPOOR</t>
  </si>
  <si>
    <t>ISHIKA BHATIA</t>
  </si>
  <si>
    <t>KAVYA ARORA</t>
  </si>
  <si>
    <t>MEGHNA KATOCH</t>
  </si>
  <si>
    <t>PRIYANSHI</t>
  </si>
  <si>
    <t>SAHIL</t>
  </si>
  <si>
    <t>SHAGUN SHARMA</t>
  </si>
  <si>
    <t>SUSHANT JARYAL</t>
  </si>
  <si>
    <t>TARNNUM</t>
  </si>
  <si>
    <t>MANDEEP KAUR</t>
  </si>
  <si>
    <t>ABHISHEK VERMA</t>
  </si>
  <si>
    <t>SUHANI KATOCH</t>
  </si>
  <si>
    <t>SHAURYA RANA</t>
  </si>
  <si>
    <t>ANSHIKA</t>
  </si>
  <si>
    <t>ABHISHEK</t>
  </si>
  <si>
    <t>RUCHI THAKUR</t>
  </si>
  <si>
    <t>ANKUR</t>
  </si>
  <si>
    <t>ASMIT</t>
  </si>
  <si>
    <t>ASHISH</t>
  </si>
  <si>
    <t>SAKSHI SHARMA</t>
  </si>
  <si>
    <t>YASHWANT VISHWAMBHAR LANDAGE</t>
  </si>
  <si>
    <t>PRABHAT KUMAR YADAV</t>
  </si>
  <si>
    <t>ANJAL SINGH</t>
  </si>
  <si>
    <t>RITIK RANA</t>
  </si>
  <si>
    <t>PRITI</t>
  </si>
  <si>
    <t>MEETANSHI RANA</t>
  </si>
  <si>
    <t>PAYAL  KAPOOR</t>
  </si>
  <si>
    <t>AXITA</t>
  </si>
  <si>
    <t xml:space="preserve">Maths </t>
  </si>
  <si>
    <t>T MATH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</si>
</sst>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8" x14ac:knownFonts="1">
    <font>
      <sz val="11"/>
      <color rgb="FF000000"/>
      <name val="Calibri"/>
      <family val="2"/>
      <charset val="1"/>
    </font>
    <font>
      <sz val="10"/>
      <name val="Arial"/>
      <family val="2"/>
      <charset val="1"/>
    </font>
    <font>
      <sz val="12"/>
      <color rgb="FF000000"/>
      <name val="Calibri"/>
      <family val="2"/>
      <charset val="1"/>
    </font>
    <font>
      <b/>
      <sz val="10"/>
      <color rgb="FF000000"/>
      <name val="Arial"/>
      <family val="2"/>
      <charset val="1"/>
    </font>
    <font>
      <b/>
      <sz val="12"/>
      <color rgb="FF000099"/>
      <name val="Century Schoolbook"/>
      <family val="1"/>
      <charset val="1"/>
    </font>
    <font>
      <sz val="12"/>
      <color rgb="FF000000"/>
      <name val="Century Schoolbook"/>
      <family val="1"/>
      <charset val="1"/>
    </font>
    <font>
      <b/>
      <sz val="12"/>
      <color rgb="FFFFFF66"/>
      <name val="Century Schoolbook"/>
      <family val="1"/>
      <charset val="1"/>
    </font>
    <font>
      <sz val="12"/>
      <color rgb="FF000099"/>
      <name val="Century Schoolbook"/>
      <family val="1"/>
      <charset val="1"/>
    </font>
    <font>
      <sz val="12"/>
      <color rgb="FF0000CC"/>
      <name val="Century Schoolbook"/>
      <family val="1"/>
      <charset val="1"/>
    </font>
    <font>
      <sz val="12"/>
      <color rgb="FFFF0000"/>
      <name val="Century Schoolbook"/>
      <family val="1"/>
      <charset val="1"/>
    </font>
    <font>
      <b/>
      <sz val="12"/>
      <color rgb="FF000000"/>
      <name val="Century Schoolbook"/>
      <family val="1"/>
      <charset val="1"/>
    </font>
    <font>
      <b/>
      <sz val="12"/>
      <color rgb="FF0000CC"/>
      <name val="Century Schoolbook"/>
      <family val="1"/>
      <charset val="1"/>
    </font>
    <font>
      <sz val="12"/>
      <color rgb="FFFFFF00"/>
      <name val="Century Schoolbook"/>
      <family val="1"/>
      <charset val="1"/>
    </font>
    <font>
      <sz val="12"/>
      <color rgb="FFFFFFFF"/>
      <name val="Century Schoolbook"/>
      <family val="1"/>
      <charset val="1"/>
    </font>
    <font>
      <u/>
      <sz val="12"/>
      <color rgb="FFFFFF00"/>
      <name val="Century Schoolbook"/>
      <family val="1"/>
      <charset val="1"/>
    </font>
    <font>
      <u/>
      <sz val="11"/>
      <color rgb="FF0000FF"/>
      <name val="Calibri"/>
      <family val="2"/>
      <charset val="1"/>
    </font>
    <font>
      <b/>
      <sz val="16"/>
      <color rgb="FF000000"/>
      <name val="Bookman Old Style"/>
      <family val="1"/>
      <charset val="1"/>
    </font>
    <font>
      <sz val="16"/>
      <color rgb="FF000000"/>
      <name val="Bookman Old Style"/>
      <family val="1"/>
      <charset val="1"/>
    </font>
    <font>
      <sz val="14"/>
      <color rgb="FF000000"/>
      <name val="Bookman Old Style"/>
      <family val="1"/>
      <charset val="1"/>
    </font>
    <font>
      <sz val="9"/>
      <color rgb="FF000000"/>
      <name val="Century Schoolbook"/>
      <family val="1"/>
      <charset val="1"/>
    </font>
    <font>
      <b/>
      <sz val="9"/>
      <color rgb="FF000000"/>
      <name val="Century Schoolbook"/>
      <family val="1"/>
      <charset val="1"/>
    </font>
    <font>
      <b/>
      <sz val="9"/>
      <name val="Century Schoolbook"/>
      <family val="1"/>
      <charset val="1"/>
    </font>
    <font>
      <sz val="9"/>
      <name val="Century Schoolbook"/>
      <family val="1"/>
      <charset val="1"/>
    </font>
    <font>
      <b/>
      <sz val="11"/>
      <color rgb="FF000000"/>
      <name val="Calibri"/>
      <family val="2"/>
      <charset val="1"/>
    </font>
    <font>
      <b/>
      <sz val="14"/>
      <color rgb="FF000000"/>
      <name val="Century Schoolbook"/>
      <family val="1"/>
      <charset val="1"/>
    </font>
    <font>
      <b/>
      <sz val="11"/>
      <color rgb="FFC00000"/>
      <name val="Calibri"/>
      <family val="2"/>
      <charset val="1"/>
    </font>
    <font>
      <b/>
      <sz val="11"/>
      <color rgb="FFFFFF00"/>
      <name val="Calibri"/>
      <family val="2"/>
      <charset val="1"/>
    </font>
    <font>
      <b/>
      <sz val="11"/>
      <color rgb="FFFFFFFF"/>
      <name val="Calibri"/>
      <family val="2"/>
      <charset val="1"/>
    </font>
    <font>
      <sz val="11"/>
      <color rgb="FFFFFFFF"/>
      <name val="Calibri"/>
      <family val="2"/>
      <charset val="1"/>
    </font>
    <font>
      <sz val="11"/>
      <color rgb="FFFFFF00"/>
      <name val="Calibri"/>
      <family val="2"/>
      <charset val="1"/>
    </font>
    <font>
      <sz val="11"/>
      <color rgb="FFC00000"/>
      <name val="Calibri"/>
      <family val="2"/>
      <charset val="1"/>
    </font>
    <font>
      <b/>
      <sz val="14"/>
      <color rgb="FF000000"/>
      <name val="Times New Roman"/>
      <family val="1"/>
      <charset val="1"/>
    </font>
    <font>
      <b/>
      <sz val="9"/>
      <color rgb="FF000000"/>
      <name val="Times New Roman"/>
      <family val="1"/>
      <charset val="1"/>
    </font>
    <font>
      <b/>
      <sz val="11"/>
      <color rgb="FF000000"/>
      <name val="Times New Roman"/>
      <family val="1"/>
      <charset val="1"/>
    </font>
    <font>
      <b/>
      <sz val="12"/>
      <color rgb="FF000000"/>
      <name val="Times New Roman"/>
      <family val="1"/>
      <charset val="1"/>
    </font>
    <font>
      <sz val="14"/>
      <color rgb="FF000000"/>
      <name val="Times New Roman"/>
      <family val="1"/>
      <charset val="1"/>
    </font>
    <font>
      <sz val="11"/>
      <color rgb="FF000000"/>
      <name val="Times New Roman"/>
      <family val="1"/>
      <charset val="1"/>
    </font>
    <font>
      <sz val="11"/>
      <color rgb="FF333333"/>
      <name val="Arial"/>
      <family val="2"/>
      <charset val="1"/>
    </font>
    <font>
      <b/>
      <sz val="10"/>
      <color rgb="FF000000"/>
      <name val="Times New Roman"/>
      <family val="1"/>
      <charset val="1"/>
    </font>
    <font>
      <sz val="10"/>
      <color rgb="FF000000"/>
      <name val="Times New Roman"/>
      <family val="1"/>
      <charset val="1"/>
    </font>
    <font>
      <sz val="10"/>
      <color rgb="FF000000"/>
      <name val="Calibri"/>
      <family val="2"/>
      <charset val="1"/>
    </font>
    <font>
      <b/>
      <sz val="10"/>
      <color rgb="FF000000"/>
      <name val="Calibri"/>
      <family val="2"/>
      <charset val="1"/>
    </font>
    <font>
      <sz val="12"/>
      <color rgb="FF000000"/>
      <name val="Times New Roman"/>
      <family val="1"/>
      <charset val="1"/>
    </font>
    <font>
      <sz val="14"/>
      <color rgb="FF000000"/>
      <name val="Calibri"/>
      <family val="2"/>
      <charset val="1"/>
    </font>
    <font>
      <b/>
      <vertAlign val="superscript"/>
      <sz val="14"/>
      <color rgb="FF000000"/>
      <name val="Times New Roman"/>
      <family val="1"/>
      <charset val="1"/>
    </font>
    <font>
      <sz val="11"/>
      <color rgb="FF000000"/>
      <name val="Calibri"/>
      <family val="2"/>
      <charset val="1"/>
    </font>
    <font>
      <sz val="11"/>
      <color theme="7" tint="0.59999389629810485"/>
      <name val="Calibri"/>
      <family val="2"/>
    </font>
    <font>
      <b/>
      <sz val="11"/>
      <color theme="7" tint="0.59999389629810485"/>
      <name val="Calibri"/>
      <family val="2"/>
    </font>
  </fonts>
  <fills count="35">
    <fill>
      <patternFill patternType="none"/>
    </fill>
    <fill>
      <patternFill patternType="gray125"/>
    </fill>
    <fill>
      <patternFill patternType="solid">
        <fgColor rgb="FFCCFF33"/>
        <bgColor rgb="FFFFFF00"/>
      </patternFill>
    </fill>
    <fill>
      <patternFill patternType="solid">
        <fgColor rgb="FF95B3D7"/>
        <bgColor rgb="FFBFBFBF"/>
      </patternFill>
    </fill>
    <fill>
      <patternFill patternType="solid">
        <fgColor rgb="FF800000"/>
        <bgColor rgb="FF9C0006"/>
      </patternFill>
    </fill>
    <fill>
      <patternFill patternType="solid">
        <fgColor rgb="FFFFFF00"/>
        <bgColor rgb="FFCCFF33"/>
      </patternFill>
    </fill>
    <fill>
      <patternFill patternType="solid">
        <fgColor rgb="FFFFC000"/>
        <bgColor rgb="FFFFFF00"/>
      </patternFill>
    </fill>
    <fill>
      <patternFill patternType="solid">
        <fgColor rgb="FFFFFF99"/>
        <bgColor rgb="FFFFEB9C"/>
      </patternFill>
    </fill>
    <fill>
      <patternFill patternType="solid">
        <fgColor rgb="FF00FF00"/>
        <bgColor rgb="FF00B050"/>
      </patternFill>
    </fill>
    <fill>
      <patternFill patternType="solid">
        <fgColor rgb="FF003300"/>
        <bgColor rgb="FF0D0D0D"/>
      </patternFill>
    </fill>
    <fill>
      <patternFill patternType="solid">
        <fgColor rgb="FF993300"/>
        <bgColor rgb="FF953735"/>
      </patternFill>
    </fill>
    <fill>
      <patternFill patternType="solid">
        <fgColor rgb="FFEBF1DE"/>
        <bgColor rgb="FFF2DCDB"/>
      </patternFill>
    </fill>
    <fill>
      <patternFill patternType="solid">
        <fgColor rgb="FFCCFFCC"/>
        <bgColor rgb="FFC6EFCE"/>
      </patternFill>
    </fill>
    <fill>
      <patternFill patternType="solid">
        <fgColor rgb="FFFFFF66"/>
        <bgColor rgb="FFFFFF99"/>
      </patternFill>
    </fill>
    <fill>
      <patternFill patternType="solid">
        <fgColor rgb="FFD99694"/>
        <bgColor rgb="FFC4BD97"/>
      </patternFill>
    </fill>
    <fill>
      <patternFill patternType="solid">
        <fgColor rgb="FF558ED5"/>
        <bgColor rgb="FF7F7F7F"/>
      </patternFill>
    </fill>
    <fill>
      <patternFill patternType="solid">
        <fgColor rgb="FFD9D9D9"/>
        <bgColor rgb="FFD7E4BD"/>
      </patternFill>
    </fill>
    <fill>
      <patternFill patternType="solid">
        <fgColor rgb="FFF2DCDB"/>
        <bgColor rgb="FFD9D9D9"/>
      </patternFill>
    </fill>
    <fill>
      <patternFill patternType="solid">
        <fgColor rgb="FF009900"/>
        <bgColor rgb="FF00B050"/>
      </patternFill>
    </fill>
    <fill>
      <patternFill patternType="solid">
        <fgColor rgb="FF000099"/>
        <bgColor rgb="FF000080"/>
      </patternFill>
    </fill>
    <fill>
      <patternFill patternType="solid">
        <fgColor rgb="FFC00000"/>
        <bgColor rgb="FF9C0006"/>
      </patternFill>
    </fill>
    <fill>
      <patternFill patternType="solid">
        <fgColor rgb="FFFF0000"/>
        <bgColor rgb="FFC00000"/>
      </patternFill>
    </fill>
    <fill>
      <patternFill patternType="solid">
        <fgColor rgb="FF1F497D"/>
        <bgColor rgb="FF333333"/>
      </patternFill>
    </fill>
    <fill>
      <patternFill patternType="solid">
        <fgColor rgb="FFD7E4BD"/>
        <bgColor rgb="FFD9D9D9"/>
      </patternFill>
    </fill>
    <fill>
      <patternFill patternType="solid">
        <fgColor rgb="FFC4BD97"/>
        <bgColor rgb="FFBFBFBF"/>
      </patternFill>
    </fill>
    <fill>
      <patternFill patternType="solid">
        <fgColor theme="9" tint="0.59999389629810485"/>
        <bgColor indexed="64"/>
      </patternFill>
    </fill>
    <fill>
      <patternFill patternType="solid">
        <fgColor theme="9" tint="0.59999389629810485"/>
        <bgColor rgb="FFCCFF33"/>
      </patternFill>
    </fill>
    <fill>
      <patternFill patternType="solid">
        <fgColor theme="9" tint="0.59999389629810485"/>
        <bgColor rgb="FFFFFF99"/>
      </patternFill>
    </fill>
    <fill>
      <patternFill patternType="solid">
        <fgColor theme="4" tint="0.59999389629810485"/>
        <bgColor indexed="64"/>
      </patternFill>
    </fill>
    <fill>
      <patternFill patternType="solid">
        <fgColor theme="4" tint="0.39997558519241921"/>
        <bgColor rgb="FFD9D9D9"/>
      </patternFill>
    </fill>
    <fill>
      <patternFill patternType="solid">
        <fgColor theme="4" tint="-0.249977111117893"/>
        <bgColor rgb="FFD9D9D9"/>
      </patternFill>
    </fill>
    <fill>
      <patternFill patternType="solid">
        <fgColor theme="4" tint="0.59999389629810485"/>
        <bgColor rgb="FFD9D9D9"/>
      </patternFill>
    </fill>
    <fill>
      <patternFill patternType="solid">
        <fgColor theme="4" tint="-0.249977111117893"/>
        <bgColor indexed="64"/>
      </patternFill>
    </fill>
    <fill>
      <patternFill patternType="solid">
        <fgColor theme="4" tint="-0.249977111117893"/>
        <bgColor rgb="FFBFBFBF"/>
      </patternFill>
    </fill>
    <fill>
      <patternFill patternType="solid">
        <fgColor theme="4" tint="0.59999389629810485"/>
        <bgColor rgb="FFBFBFBF"/>
      </patternFill>
    </fill>
  </fills>
  <borders count="52">
    <border>
      <left/>
      <right/>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right style="medium">
        <color auto="1"/>
      </right>
      <top style="medium">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medium">
        <color auto="1"/>
      </left>
      <right/>
      <top/>
      <bottom/>
      <diagonal/>
    </border>
    <border>
      <left/>
      <right style="thin">
        <color auto="1"/>
      </right>
      <top style="medium">
        <color indexed="64"/>
      </top>
      <bottom style="medium">
        <color indexed="64"/>
      </bottom>
      <diagonal/>
    </border>
    <border>
      <left/>
      <right/>
      <top/>
      <bottom style="medium">
        <color auto="1"/>
      </bottom>
      <diagonal/>
    </border>
    <border>
      <left style="thin">
        <color auto="1"/>
      </left>
      <right/>
      <top/>
      <bottom style="thin">
        <color auto="1"/>
      </bottom>
      <diagonal/>
    </border>
    <border>
      <left style="medium">
        <color auto="1"/>
      </left>
      <right style="medium">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s>
  <cellStyleXfs count="4">
    <xf numFmtId="0" fontId="0" fillId="0" borderId="0"/>
    <xf numFmtId="9" fontId="45" fillId="0" borderId="0" applyBorder="0" applyProtection="0"/>
    <xf numFmtId="0" fontId="15" fillId="0" borderId="0" applyBorder="0" applyProtection="0"/>
    <xf numFmtId="0" fontId="1" fillId="0" borderId="0"/>
  </cellStyleXfs>
  <cellXfs count="368">
    <xf numFmtId="0" fontId="0" fillId="0" borderId="0" xfId="0"/>
    <xf numFmtId="0" fontId="2" fillId="0" borderId="0" xfId="0" applyFont="1"/>
    <xf numFmtId="0" fontId="5" fillId="0" borderId="0" xfId="0" applyFont="1" applyAlignment="1">
      <alignment vertical="center"/>
    </xf>
    <xf numFmtId="0" fontId="2" fillId="0" borderId="0" xfId="0" applyFont="1" applyAlignment="1">
      <alignment vertical="center"/>
    </xf>
    <xf numFmtId="0" fontId="5" fillId="0" borderId="0" xfId="0" applyFont="1" applyAlignment="1">
      <alignment vertical="center"/>
    </xf>
    <xf numFmtId="0" fontId="2" fillId="0" borderId="0" xfId="0" applyFont="1"/>
    <xf numFmtId="0" fontId="2" fillId="0" borderId="0" xfId="0" applyFont="1" applyAlignment="1"/>
    <xf numFmtId="0" fontId="13" fillId="10" borderId="4" xfId="0" applyFont="1" applyFill="1" applyBorder="1" applyAlignment="1">
      <alignment horizontal="center" vertical="center"/>
    </xf>
    <xf numFmtId="0" fontId="13" fillId="10" borderId="5" xfId="0" applyFont="1" applyFill="1" applyBorder="1" applyAlignment="1">
      <alignment vertical="center"/>
    </xf>
    <xf numFmtId="0" fontId="13" fillId="10" borderId="6" xfId="0" applyFont="1" applyFill="1" applyBorder="1" applyAlignment="1">
      <alignment horizontal="center" vertical="center"/>
    </xf>
    <xf numFmtId="0" fontId="13" fillId="10" borderId="7" xfId="0" applyFont="1" applyFill="1" applyBorder="1" applyAlignment="1">
      <alignment vertical="center"/>
    </xf>
    <xf numFmtId="0" fontId="12" fillId="10" borderId="0" xfId="0" applyFont="1" applyFill="1" applyAlignment="1">
      <alignment vertical="center"/>
    </xf>
    <xf numFmtId="0" fontId="13" fillId="10" borderId="8" xfId="0" applyFont="1" applyFill="1" applyBorder="1" applyAlignment="1">
      <alignment horizontal="center" vertical="center"/>
    </xf>
    <xf numFmtId="0" fontId="13" fillId="10" borderId="9" xfId="0" applyFont="1" applyFill="1" applyBorder="1" applyAlignment="1">
      <alignment vertical="center"/>
    </xf>
    <xf numFmtId="0" fontId="14" fillId="10" borderId="0" xfId="2" applyFont="1" applyFill="1" applyBorder="1" applyAlignment="1" applyProtection="1">
      <alignment vertical="center"/>
    </xf>
    <xf numFmtId="0" fontId="13" fillId="0" borderId="0" xfId="0" applyFont="1" applyBorder="1" applyAlignment="1">
      <alignment horizontal="center" vertical="center"/>
    </xf>
    <xf numFmtId="0" fontId="12" fillId="4" borderId="0" xfId="0" applyFont="1" applyFill="1" applyBorder="1" applyAlignment="1">
      <alignment vertical="center"/>
    </xf>
    <xf numFmtId="0" fontId="5" fillId="4" borderId="0" xfId="0" applyFont="1" applyFill="1" applyAlignment="1">
      <alignment vertical="center"/>
    </xf>
    <xf numFmtId="0" fontId="0" fillId="0" borderId="0" xfId="0" applyFont="1" applyProtection="1">
      <protection locked="0"/>
    </xf>
    <xf numFmtId="0" fontId="0" fillId="0" borderId="10" xfId="0" applyBorder="1" applyAlignment="1" applyProtection="1">
      <alignment horizontal="left"/>
      <protection locked="0"/>
    </xf>
    <xf numFmtId="0" fontId="19" fillId="0" borderId="0" xfId="0" applyFont="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20" fillId="0" borderId="10" xfId="0" applyFont="1" applyBorder="1" applyAlignment="1" applyProtection="1">
      <alignment horizontal="center" vertical="center" wrapText="1"/>
      <protection locked="0"/>
    </xf>
    <xf numFmtId="0" fontId="20" fillId="8" borderId="10" xfId="0" applyFont="1" applyFill="1" applyBorder="1" applyAlignment="1" applyProtection="1">
      <alignment horizontal="center" vertical="center"/>
    </xf>
    <xf numFmtId="0" fontId="20" fillId="6" borderId="10" xfId="0" applyFont="1" applyFill="1" applyBorder="1" applyAlignment="1" applyProtection="1">
      <alignment horizontal="center" vertical="center"/>
    </xf>
    <xf numFmtId="0" fontId="21" fillId="12" borderId="10" xfId="0" applyFont="1" applyFill="1" applyBorder="1" applyAlignment="1" applyProtection="1">
      <alignment horizontal="center" vertical="center"/>
    </xf>
    <xf numFmtId="0" fontId="20" fillId="2" borderId="10" xfId="0" applyFont="1" applyFill="1" applyBorder="1" applyAlignment="1" applyProtection="1">
      <alignment horizontal="center" vertical="center" wrapText="1"/>
    </xf>
    <xf numFmtId="0" fontId="20" fillId="12" borderId="10" xfId="0" applyFont="1" applyFill="1" applyBorder="1" applyAlignment="1" applyProtection="1">
      <alignment horizontal="center" vertical="center"/>
    </xf>
    <xf numFmtId="0" fontId="20" fillId="14" borderId="10" xfId="0" applyFont="1" applyFill="1" applyBorder="1" applyAlignment="1" applyProtection="1">
      <alignment horizontal="center" vertical="center" wrapText="1"/>
    </xf>
    <xf numFmtId="0" fontId="20" fillId="15" borderId="10" xfId="0" applyFont="1" applyFill="1" applyBorder="1" applyAlignment="1" applyProtection="1">
      <alignment horizontal="center" vertical="center" wrapText="1"/>
    </xf>
    <xf numFmtId="0" fontId="20" fillId="16" borderId="10" xfId="0" applyFont="1" applyFill="1" applyBorder="1" applyAlignment="1" applyProtection="1">
      <alignment horizontal="center" vertical="center" wrapText="1"/>
    </xf>
    <xf numFmtId="0" fontId="20" fillId="0" borderId="10" xfId="0" applyFont="1" applyBorder="1" applyAlignment="1" applyProtection="1">
      <alignment horizontal="center" vertical="center" wrapText="1"/>
      <protection locked="0"/>
    </xf>
    <xf numFmtId="0" fontId="20" fillId="8" borderId="10" xfId="0" applyFont="1" applyFill="1" applyBorder="1" applyAlignment="1" applyProtection="1">
      <alignment horizontal="center" vertical="center" wrapText="1"/>
    </xf>
    <xf numFmtId="0" fontId="20" fillId="6" borderId="10" xfId="0" applyFont="1" applyFill="1" applyBorder="1" applyAlignment="1" applyProtection="1">
      <alignment horizontal="center" vertical="center" wrapText="1"/>
    </xf>
    <xf numFmtId="0" fontId="21" fillId="12" borderId="10" xfId="0" applyFont="1" applyFill="1" applyBorder="1" applyAlignment="1" applyProtection="1">
      <alignment horizontal="center" vertical="center" wrapText="1"/>
    </xf>
    <xf numFmtId="0" fontId="19" fillId="0" borderId="10" xfId="0" applyFont="1" applyBorder="1" applyAlignment="1" applyProtection="1">
      <alignment horizontal="center" vertical="center"/>
      <protection locked="0"/>
    </xf>
    <xf numFmtId="0" fontId="0" fillId="0" borderId="10" xfId="0" applyFont="1" applyBorder="1" applyAlignment="1" applyProtection="1">
      <alignment horizontal="center"/>
    </xf>
    <xf numFmtId="0" fontId="0" fillId="8" borderId="10" xfId="0" applyFont="1" applyFill="1" applyBorder="1" applyAlignment="1" applyProtection="1">
      <alignment horizontal="center"/>
    </xf>
    <xf numFmtId="0" fontId="19" fillId="6" borderId="10" xfId="0" applyFont="1" applyFill="1" applyBorder="1" applyAlignment="1" applyProtection="1">
      <alignment horizontal="center" vertical="center" wrapText="1"/>
    </xf>
    <xf numFmtId="0" fontId="19" fillId="12" borderId="10" xfId="0" applyFont="1" applyFill="1" applyBorder="1" applyAlignment="1" applyProtection="1">
      <alignment horizontal="center" vertical="center" wrapText="1"/>
    </xf>
    <xf numFmtId="0" fontId="22" fillId="13" borderId="10" xfId="0" applyFont="1" applyFill="1" applyBorder="1" applyAlignment="1" applyProtection="1">
      <alignment horizontal="center" vertical="center" wrapText="1"/>
    </xf>
    <xf numFmtId="0" fontId="19" fillId="0" borderId="10" xfId="0" applyFont="1" applyBorder="1" applyAlignment="1" applyProtection="1">
      <alignment horizontal="center" vertical="center"/>
    </xf>
    <xf numFmtId="164" fontId="19" fillId="0" borderId="10" xfId="0" applyNumberFormat="1" applyFont="1" applyBorder="1" applyAlignment="1" applyProtection="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5" xfId="0" applyBorder="1" applyAlignment="1">
      <alignment horizontal="center" vertical="center"/>
    </xf>
    <xf numFmtId="2" fontId="0" fillId="0" borderId="15" xfId="0" applyNumberForma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23" fillId="17" borderId="15" xfId="0" applyFont="1" applyFill="1" applyBorder="1" applyAlignment="1">
      <alignment horizontal="center" vertical="center"/>
    </xf>
    <xf numFmtId="0" fontId="0" fillId="0" borderId="0" xfId="0"/>
    <xf numFmtId="0" fontId="0" fillId="0" borderId="0" xfId="0" applyBorder="1" applyAlignment="1">
      <alignment vertical="center"/>
    </xf>
    <xf numFmtId="0" fontId="23" fillId="0" borderId="0" xfId="0" applyFont="1" applyBorder="1" applyAlignment="1">
      <alignment horizontal="center" vertical="center"/>
    </xf>
    <xf numFmtId="0" fontId="23" fillId="17" borderId="10" xfId="0" applyFont="1" applyFill="1" applyBorder="1" applyAlignment="1">
      <alignment horizontal="center" vertical="center"/>
    </xf>
    <xf numFmtId="1" fontId="0" fillId="17" borderId="10" xfId="0" applyNumberFormat="1" applyFill="1" applyBorder="1" applyAlignment="1">
      <alignment horizontal="center" vertical="center"/>
    </xf>
    <xf numFmtId="0" fontId="25" fillId="5" borderId="6" xfId="0" applyFont="1" applyFill="1" applyBorder="1" applyAlignment="1">
      <alignment horizontal="center" vertical="center"/>
    </xf>
    <xf numFmtId="0" fontId="25" fillId="5" borderId="7" xfId="3" applyFont="1" applyFill="1" applyBorder="1" applyAlignment="1">
      <alignment horizontal="left" vertical="center" wrapText="1"/>
    </xf>
    <xf numFmtId="0" fontId="23" fillId="0" borderId="0" xfId="0" applyFont="1" applyBorder="1" applyAlignment="1">
      <alignment horizontal="center"/>
    </xf>
    <xf numFmtId="0" fontId="23" fillId="0" borderId="0" xfId="0" applyFont="1" applyBorder="1" applyAlignment="1">
      <alignment horizontal="center" vertical="center"/>
    </xf>
    <xf numFmtId="0" fontId="26" fillId="10" borderId="23" xfId="0" applyFont="1" applyFill="1" applyBorder="1" applyAlignment="1">
      <alignment horizontal="center" vertical="center"/>
    </xf>
    <xf numFmtId="0" fontId="26" fillId="10" borderId="8" xfId="0" applyFont="1" applyFill="1" applyBorder="1" applyAlignment="1">
      <alignment horizontal="center" vertical="center"/>
    </xf>
    <xf numFmtId="0" fontId="26" fillId="10" borderId="24" xfId="0"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xf>
    <xf numFmtId="0" fontId="25" fillId="5" borderId="8" xfId="0" applyFont="1" applyFill="1" applyBorder="1" applyAlignment="1">
      <alignment horizontal="center" vertical="center"/>
    </xf>
    <xf numFmtId="0" fontId="25" fillId="5" borderId="9" xfId="3" applyFont="1" applyFill="1" applyBorder="1" applyAlignment="1">
      <alignment horizontal="left" vertical="center" wrapText="1"/>
    </xf>
    <xf numFmtId="0" fontId="26" fillId="0" borderId="0" xfId="0" applyFont="1" applyBorder="1" applyAlignment="1"/>
    <xf numFmtId="0" fontId="0" fillId="0" borderId="0" xfId="0" applyBorder="1" applyAlignment="1"/>
    <xf numFmtId="0" fontId="28" fillId="20" borderId="22" xfId="0" applyFont="1" applyFill="1" applyBorder="1" applyAlignment="1">
      <alignment horizontal="center" vertical="center"/>
    </xf>
    <xf numFmtId="0" fontId="28" fillId="20" borderId="21" xfId="0" applyFont="1" applyFill="1" applyBorder="1" applyAlignment="1">
      <alignment horizontal="center" vertical="center"/>
    </xf>
    <xf numFmtId="0" fontId="0" fillId="0" borderId="0" xfId="0" applyBorder="1"/>
    <xf numFmtId="0" fontId="29" fillId="19" borderId="4" xfId="0" applyFont="1" applyFill="1" applyBorder="1" applyAlignment="1">
      <alignment horizontal="center" vertical="center"/>
    </xf>
    <xf numFmtId="0" fontId="29" fillId="19" borderId="15" xfId="0" applyFont="1" applyFill="1" applyBorder="1" applyAlignment="1">
      <alignment horizontal="center" vertical="center"/>
    </xf>
    <xf numFmtId="0" fontId="29" fillId="19" borderId="5" xfId="0" applyFont="1" applyFill="1" applyBorder="1" applyAlignment="1">
      <alignment horizontal="center" vertical="center"/>
    </xf>
    <xf numFmtId="0" fontId="28" fillId="20" borderId="8" xfId="0" applyFont="1" applyFill="1" applyBorder="1" applyAlignment="1">
      <alignment horizontal="center" vertical="center"/>
    </xf>
    <xf numFmtId="0" fontId="28" fillId="20" borderId="14" xfId="0" applyFont="1" applyFill="1" applyBorder="1" applyAlignment="1">
      <alignment horizontal="center" vertical="center"/>
    </xf>
    <xf numFmtId="0" fontId="30" fillId="5" borderId="4" xfId="0" applyFont="1" applyFill="1" applyBorder="1" applyAlignment="1">
      <alignment horizontal="center"/>
    </xf>
    <xf numFmtId="0" fontId="30" fillId="5" borderId="7" xfId="0" applyFont="1" applyFill="1" applyBorder="1" applyAlignment="1">
      <alignment horizontal="center" vertical="center"/>
    </xf>
    <xf numFmtId="0" fontId="28" fillId="18" borderId="26" xfId="0" applyFont="1" applyFill="1" applyBorder="1" applyAlignment="1">
      <alignment horizontal="center" vertical="center"/>
    </xf>
    <xf numFmtId="0" fontId="28" fillId="18" borderId="5" xfId="0" applyFont="1" applyFill="1" applyBorder="1" applyAlignment="1">
      <alignment horizontal="center" vertical="center"/>
    </xf>
    <xf numFmtId="0" fontId="28" fillId="18" borderId="4" xfId="0" applyFont="1" applyFill="1" applyBorder="1" applyAlignment="1">
      <alignment horizontal="center" vertical="center"/>
    </xf>
    <xf numFmtId="0" fontId="29" fillId="19" borderId="8" xfId="0" applyFont="1" applyFill="1" applyBorder="1" applyAlignment="1">
      <alignment horizontal="center" vertical="center"/>
    </xf>
    <xf numFmtId="0" fontId="29" fillId="19" borderId="27" xfId="0" applyFont="1" applyFill="1" applyBorder="1" applyAlignment="1">
      <alignment horizontal="center" vertical="center"/>
    </xf>
    <xf numFmtId="2" fontId="29" fillId="19" borderId="9" xfId="0" applyNumberFormat="1" applyFont="1" applyFill="1" applyBorder="1" applyAlignment="1">
      <alignment horizontal="center" vertical="center"/>
    </xf>
    <xf numFmtId="0" fontId="30" fillId="5" borderId="6" xfId="0" applyFont="1" applyFill="1" applyBorder="1" applyAlignment="1">
      <alignment horizontal="center"/>
    </xf>
    <xf numFmtId="0" fontId="28" fillId="18" borderId="11" xfId="0" applyFont="1" applyFill="1" applyBorder="1" applyAlignment="1">
      <alignment horizontal="center" vertical="center"/>
    </xf>
    <xf numFmtId="0" fontId="28" fillId="18" borderId="6" xfId="0" applyFont="1" applyFill="1" applyBorder="1" applyAlignment="1">
      <alignment horizontal="center" vertical="center"/>
    </xf>
    <xf numFmtId="0" fontId="26" fillId="21" borderId="19" xfId="0" applyFont="1" applyFill="1" applyBorder="1" applyAlignment="1">
      <alignment horizontal="center" vertical="center"/>
    </xf>
    <xf numFmtId="0" fontId="26" fillId="21" borderId="20" xfId="0" applyFont="1" applyFill="1" applyBorder="1" applyAlignment="1">
      <alignment horizontal="center"/>
    </xf>
    <xf numFmtId="0" fontId="26" fillId="21" borderId="21" xfId="0" applyFont="1" applyFill="1" applyBorder="1" applyAlignment="1">
      <alignment horizontal="center" vertical="center"/>
    </xf>
    <xf numFmtId="2" fontId="26" fillId="21" borderId="23" xfId="0" applyNumberFormat="1" applyFont="1" applyFill="1" applyBorder="1" applyAlignment="1">
      <alignment horizontal="center" vertical="center"/>
    </xf>
    <xf numFmtId="2" fontId="26" fillId="21" borderId="27" xfId="0" applyNumberFormat="1" applyFont="1" applyFill="1" applyBorder="1" applyAlignment="1">
      <alignment horizontal="center" vertical="center"/>
    </xf>
    <xf numFmtId="2" fontId="26" fillId="21" borderId="9" xfId="0" applyNumberFormat="1" applyFont="1" applyFill="1" applyBorder="1" applyAlignment="1">
      <alignment horizontal="center" vertical="center"/>
    </xf>
    <xf numFmtId="0" fontId="23" fillId="17" borderId="28" xfId="0" applyFont="1" applyFill="1" applyBorder="1" applyAlignment="1">
      <alignment horizontal="center" vertical="center"/>
    </xf>
    <xf numFmtId="1" fontId="0" fillId="17" borderId="0" xfId="0" applyNumberFormat="1" applyFill="1" applyBorder="1" applyAlignment="1">
      <alignment horizontal="center"/>
    </xf>
    <xf numFmtId="0" fontId="29" fillId="22" borderId="4" xfId="0" applyFont="1" applyFill="1" applyBorder="1" applyAlignment="1">
      <alignment horizontal="center" vertical="center"/>
    </xf>
    <xf numFmtId="0" fontId="29" fillId="22" borderId="15" xfId="0" applyFont="1" applyFill="1" applyBorder="1" applyAlignment="1">
      <alignment horizontal="center" vertical="center"/>
    </xf>
    <xf numFmtId="0" fontId="29" fillId="22" borderId="5" xfId="0" applyFont="1" applyFill="1" applyBorder="1" applyAlignment="1">
      <alignment horizontal="center" vertical="center"/>
    </xf>
    <xf numFmtId="0" fontId="23" fillId="17" borderId="12" xfId="0" applyFont="1" applyFill="1" applyBorder="1" applyAlignment="1">
      <alignment horizontal="center" vertical="center"/>
    </xf>
    <xf numFmtId="2" fontId="0" fillId="17" borderId="13" xfId="0" applyNumberFormat="1" applyFill="1" applyBorder="1" applyAlignment="1">
      <alignment horizontal="center"/>
    </xf>
    <xf numFmtId="0" fontId="30" fillId="5" borderId="8" xfId="0" applyFont="1" applyFill="1" applyBorder="1" applyAlignment="1">
      <alignment horizontal="center"/>
    </xf>
    <xf numFmtId="0" fontId="29" fillId="22" borderId="8" xfId="0" applyFont="1" applyFill="1" applyBorder="1" applyAlignment="1">
      <alignment horizontal="center" vertical="center"/>
    </xf>
    <xf numFmtId="0" fontId="29" fillId="22" borderId="27" xfId="0" applyFont="1" applyFill="1" applyBorder="1" applyAlignment="1">
      <alignment horizontal="center" vertical="center"/>
    </xf>
    <xf numFmtId="2" fontId="29" fillId="22" borderId="9" xfId="0" applyNumberFormat="1" applyFont="1" applyFill="1" applyBorder="1" applyAlignment="1">
      <alignment horizontal="center" vertical="center"/>
    </xf>
    <xf numFmtId="0" fontId="30" fillId="5" borderId="5" xfId="0" applyFont="1" applyFill="1" applyBorder="1" applyAlignment="1">
      <alignment horizontal="center" vertical="center"/>
    </xf>
    <xf numFmtId="0" fontId="23" fillId="23" borderId="29" xfId="0" applyFont="1" applyFill="1" applyBorder="1" applyAlignment="1">
      <alignment horizontal="center" vertical="center"/>
    </xf>
    <xf numFmtId="1" fontId="0" fillId="23" borderId="29" xfId="0" applyNumberFormat="1" applyFill="1" applyBorder="1" applyAlignment="1">
      <alignment horizontal="center" vertical="center"/>
    </xf>
    <xf numFmtId="1" fontId="0" fillId="23" borderId="30" xfId="0" applyNumberFormat="1" applyFill="1" applyBorder="1" applyAlignment="1">
      <alignment horizontal="center" vertical="center"/>
    </xf>
    <xf numFmtId="0" fontId="28" fillId="18" borderId="23" xfId="0" applyFont="1" applyFill="1" applyBorder="1" applyAlignment="1">
      <alignment horizontal="center" vertical="center"/>
    </xf>
    <xf numFmtId="0" fontId="28" fillId="18" borderId="8" xfId="0" applyFont="1" applyFill="1" applyBorder="1" applyAlignment="1">
      <alignment horizontal="center" vertical="center"/>
    </xf>
    <xf numFmtId="0" fontId="23" fillId="23" borderId="31" xfId="0" applyFont="1" applyFill="1" applyBorder="1" applyAlignment="1">
      <alignment horizontal="center" vertical="center"/>
    </xf>
    <xf numFmtId="1" fontId="0" fillId="23" borderId="4" xfId="0" applyNumberFormat="1" applyFill="1" applyBorder="1" applyAlignment="1">
      <alignment horizontal="center" vertical="center"/>
    </xf>
    <xf numFmtId="1" fontId="0" fillId="23" borderId="15" xfId="0" applyNumberFormat="1" applyFill="1" applyBorder="1" applyAlignment="1">
      <alignment horizontal="center" vertical="center"/>
    </xf>
    <xf numFmtId="0" fontId="23" fillId="23" borderId="32" xfId="0" applyFont="1" applyFill="1" applyBorder="1" applyAlignment="1">
      <alignment horizontal="center" vertical="center"/>
    </xf>
    <xf numFmtId="0" fontId="26" fillId="0" borderId="0" xfId="0" applyFont="1" applyBorder="1" applyAlignment="1">
      <alignment horizontal="center" vertical="center"/>
    </xf>
    <xf numFmtId="0" fontId="26" fillId="0" borderId="0" xfId="0" applyFont="1" applyBorder="1" applyAlignment="1">
      <alignment vertical="center"/>
    </xf>
    <xf numFmtId="0" fontId="0" fillId="0" borderId="0" xfId="0" applyBorder="1" applyAlignment="1">
      <alignment vertical="center"/>
    </xf>
    <xf numFmtId="0" fontId="30" fillId="13" borderId="4" xfId="0" applyFont="1" applyFill="1" applyBorder="1" applyAlignment="1">
      <alignment horizontal="center"/>
    </xf>
    <xf numFmtId="0" fontId="30" fillId="13" borderId="5" xfId="0" applyFont="1" applyFill="1" applyBorder="1" applyAlignment="1">
      <alignment horizontal="center" vertical="center"/>
    </xf>
    <xf numFmtId="0" fontId="29" fillId="0" borderId="0" xfId="0" applyFont="1" applyBorder="1" applyAlignment="1">
      <alignment horizontal="center" vertical="center"/>
    </xf>
    <xf numFmtId="0" fontId="30" fillId="13" borderId="6" xfId="0" applyFont="1" applyFill="1" applyBorder="1" applyAlignment="1">
      <alignment horizontal="center"/>
    </xf>
    <xf numFmtId="0" fontId="30" fillId="0" borderId="0" xfId="0" applyFont="1" applyBorder="1" applyAlignment="1">
      <alignment horizontal="center"/>
    </xf>
    <xf numFmtId="0" fontId="30" fillId="0" borderId="0" xfId="0" applyFont="1" applyBorder="1" applyAlignment="1">
      <alignment horizontal="center" vertical="center"/>
    </xf>
    <xf numFmtId="0" fontId="0" fillId="0" borderId="0" xfId="0" applyBorder="1"/>
    <xf numFmtId="0" fontId="23" fillId="23" borderId="33" xfId="0" applyFont="1" applyFill="1" applyBorder="1" applyAlignment="1">
      <alignment horizontal="center" vertical="center"/>
    </xf>
    <xf numFmtId="0" fontId="23" fillId="23" borderId="34" xfId="0" applyFont="1" applyFill="1" applyBorder="1" applyAlignment="1">
      <alignment horizontal="center" vertical="center"/>
    </xf>
    <xf numFmtId="1" fontId="0" fillId="23" borderId="35" xfId="0" applyNumberFormat="1" applyFill="1" applyBorder="1" applyAlignment="1">
      <alignment horizontal="center" vertical="center"/>
    </xf>
    <xf numFmtId="0" fontId="23" fillId="23" borderId="35" xfId="0" applyFont="1" applyFill="1" applyBorder="1" applyAlignment="1">
      <alignment horizontal="center" vertical="center"/>
    </xf>
    <xf numFmtId="1" fontId="0" fillId="23" borderId="36" xfId="0" applyNumberFormat="1" applyFill="1" applyBorder="1" applyAlignment="1">
      <alignment horizontal="center"/>
    </xf>
    <xf numFmtId="0" fontId="23" fillId="23" borderId="12" xfId="0" applyFont="1" applyFill="1" applyBorder="1" applyAlignment="1">
      <alignment horizontal="center" vertical="center"/>
    </xf>
    <xf numFmtId="2" fontId="0" fillId="23" borderId="13" xfId="0" applyNumberFormat="1" applyFill="1" applyBorder="1" applyAlignment="1">
      <alignment horizontal="center"/>
    </xf>
    <xf numFmtId="1" fontId="0" fillId="24" borderId="37" xfId="0" applyNumberFormat="1" applyFill="1" applyBorder="1" applyAlignment="1">
      <alignment horizontal="center" vertical="center"/>
    </xf>
    <xf numFmtId="1" fontId="0" fillId="24" borderId="30" xfId="0" applyNumberFormat="1" applyFill="1" applyBorder="1" applyAlignment="1">
      <alignment horizontal="center" vertical="center"/>
    </xf>
    <xf numFmtId="0" fontId="26" fillId="0" borderId="0" xfId="0" applyFont="1" applyBorder="1"/>
    <xf numFmtId="0" fontId="26" fillId="0" borderId="0" xfId="0" applyFont="1" applyBorder="1" applyAlignment="1">
      <alignment horizontal="center"/>
    </xf>
    <xf numFmtId="0" fontId="23" fillId="24" borderId="38" xfId="0" applyFont="1" applyFill="1" applyBorder="1" applyAlignment="1">
      <alignment horizontal="center" vertical="center"/>
    </xf>
    <xf numFmtId="1" fontId="0" fillId="24" borderId="4" xfId="0" applyNumberFormat="1" applyFill="1" applyBorder="1" applyAlignment="1">
      <alignment horizontal="center" vertical="center"/>
    </xf>
    <xf numFmtId="1" fontId="0" fillId="24" borderId="15" xfId="0" applyNumberFormat="1" applyFill="1" applyBorder="1" applyAlignment="1">
      <alignment horizontal="center" vertical="center"/>
    </xf>
    <xf numFmtId="2" fontId="26" fillId="0" borderId="0" xfId="0" applyNumberFormat="1" applyFont="1" applyBorder="1" applyAlignment="1">
      <alignment horizontal="center" vertical="center"/>
    </xf>
    <xf numFmtId="0" fontId="23" fillId="24" borderId="39" xfId="0" applyFont="1" applyFill="1" applyBorder="1" applyAlignment="1">
      <alignment horizontal="center" vertical="center"/>
    </xf>
    <xf numFmtId="1" fontId="0" fillId="24" borderId="12" xfId="0" applyNumberFormat="1" applyFill="1" applyBorder="1" applyAlignment="1">
      <alignment horizontal="center" vertical="center"/>
    </xf>
    <xf numFmtId="0" fontId="23" fillId="24" borderId="12" xfId="0" applyFont="1" applyFill="1" applyBorder="1" applyAlignment="1">
      <alignment horizontal="center" vertical="center"/>
    </xf>
    <xf numFmtId="2" fontId="0" fillId="24" borderId="13" xfId="0" applyNumberFormat="1" applyFill="1" applyBorder="1" applyAlignment="1">
      <alignment horizontal="center"/>
    </xf>
    <xf numFmtId="0" fontId="31" fillId="0" borderId="0" xfId="0" applyFont="1"/>
    <xf numFmtId="0" fontId="33" fillId="0" borderId="2" xfId="0" applyFont="1" applyBorder="1" applyAlignment="1">
      <alignment horizontal="center" vertical="center" wrapText="1"/>
    </xf>
    <xf numFmtId="0" fontId="32"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7" xfId="0" applyFont="1" applyBorder="1" applyAlignment="1">
      <alignment horizontal="center" vertical="center" textRotation="90" wrapText="1"/>
    </xf>
    <xf numFmtId="2" fontId="32" fillId="0" borderId="17" xfId="0" applyNumberFormat="1" applyFont="1" applyBorder="1" applyAlignment="1">
      <alignment horizontal="center" vertical="center" wrapText="1"/>
    </xf>
    <xf numFmtId="0" fontId="32" fillId="0" borderId="0" xfId="0" applyFont="1"/>
    <xf numFmtId="0" fontId="35" fillId="0" borderId="0" xfId="0" applyFont="1"/>
    <xf numFmtId="0" fontId="35" fillId="0" borderId="0" xfId="0" applyFont="1" applyAlignment="1">
      <alignment horizontal="right"/>
    </xf>
    <xf numFmtId="0" fontId="35" fillId="0" borderId="0" xfId="0" applyFont="1" applyAlignment="1"/>
    <xf numFmtId="0" fontId="33" fillId="0" borderId="17" xfId="0" applyFont="1" applyBorder="1" applyAlignment="1">
      <alignment horizontal="center" vertical="center" wrapText="1"/>
    </xf>
    <xf numFmtId="0" fontId="36" fillId="0" borderId="17" xfId="0" applyFont="1" applyBorder="1" applyAlignment="1">
      <alignment horizontal="center" vertical="center" wrapText="1"/>
    </xf>
    <xf numFmtId="2" fontId="36" fillId="0" borderId="17" xfId="0" applyNumberFormat="1" applyFont="1" applyBorder="1" applyAlignment="1">
      <alignment horizontal="center" vertical="center" wrapText="1"/>
    </xf>
    <xf numFmtId="0" fontId="36" fillId="0" borderId="0" xfId="0" applyFont="1" applyAlignment="1"/>
    <xf numFmtId="0" fontId="31" fillId="0" borderId="0" xfId="0" applyFont="1" applyAlignment="1" applyProtection="1">
      <protection locked="0"/>
    </xf>
    <xf numFmtId="0" fontId="31" fillId="0" borderId="0" xfId="0" applyFont="1" applyAlignment="1" applyProtection="1">
      <alignment horizontal="justify"/>
      <protection locked="0"/>
    </xf>
    <xf numFmtId="0" fontId="35" fillId="0" borderId="22"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xf>
    <xf numFmtId="0" fontId="34" fillId="0" borderId="10" xfId="0" applyFont="1" applyBorder="1" applyAlignment="1" applyProtection="1">
      <alignment horizontal="center" vertical="center" wrapText="1"/>
      <protection locked="0"/>
    </xf>
    <xf numFmtId="0" fontId="37" fillId="0" borderId="10" xfId="0" applyFont="1" applyBorder="1" applyAlignment="1" applyProtection="1">
      <alignment horizontal="center" vertical="center"/>
    </xf>
    <xf numFmtId="1" fontId="35" fillId="0" borderId="10" xfId="1" applyNumberFormat="1" applyFont="1" applyBorder="1" applyAlignment="1" applyProtection="1">
      <alignment horizontal="center" vertical="center" wrapText="1"/>
    </xf>
    <xf numFmtId="10" fontId="35" fillId="0" borderId="7" xfId="1" applyNumberFormat="1" applyFont="1" applyBorder="1" applyAlignment="1" applyProtection="1">
      <alignment horizontal="center" vertical="center" wrapText="1"/>
    </xf>
    <xf numFmtId="0" fontId="35" fillId="0" borderId="0" xfId="0" applyFont="1" applyAlignment="1" applyProtection="1">
      <alignment horizontal="right"/>
      <protection locked="0"/>
    </xf>
    <xf numFmtId="0" fontId="31" fillId="0" borderId="0" xfId="0" applyFont="1" applyProtection="1">
      <protection locked="0"/>
    </xf>
    <xf numFmtId="0" fontId="35" fillId="0" borderId="8" xfId="0" applyFont="1" applyBorder="1" applyAlignment="1" applyProtection="1">
      <alignment horizontal="center" vertical="center" wrapText="1"/>
    </xf>
    <xf numFmtId="0" fontId="34" fillId="0" borderId="27" xfId="0" applyFont="1" applyBorder="1" applyAlignment="1" applyProtection="1">
      <alignment horizontal="center" vertical="center" wrapText="1"/>
      <protection locked="0"/>
    </xf>
    <xf numFmtId="0" fontId="35" fillId="0" borderId="0" xfId="0" applyFont="1" applyAlignment="1" applyProtection="1">
      <alignment horizontal="center"/>
      <protection locked="0"/>
    </xf>
    <xf numFmtId="0" fontId="35" fillId="0" borderId="0" xfId="0" applyFont="1" applyAlignment="1" applyProtection="1">
      <protection locked="0"/>
    </xf>
    <xf numFmtId="0" fontId="2" fillId="0" borderId="0" xfId="0" applyFont="1" applyAlignment="1">
      <alignment horizontal="center" vertical="center"/>
    </xf>
    <xf numFmtId="0" fontId="38" fillId="0" borderId="10" xfId="0" applyFont="1" applyBorder="1" applyAlignment="1">
      <alignment horizontal="center" vertical="center" wrapText="1"/>
    </xf>
    <xf numFmtId="0" fontId="39" fillId="0" borderId="18" xfId="0" applyFont="1" applyBorder="1" applyAlignment="1">
      <alignment horizontal="center" vertical="center" wrapText="1"/>
    </xf>
    <xf numFmtId="0" fontId="40" fillId="0" borderId="5" xfId="3" applyFont="1" applyBorder="1" applyAlignment="1">
      <alignment horizontal="left" vertical="center" wrapText="1"/>
    </xf>
    <xf numFmtId="0" fontId="39" fillId="0" borderId="17" xfId="0" applyFont="1" applyBorder="1" applyAlignment="1">
      <alignment horizontal="center" vertical="center" wrapText="1"/>
    </xf>
    <xf numFmtId="1" fontId="39" fillId="0" borderId="17" xfId="0" applyNumberFormat="1" applyFont="1" applyBorder="1" applyAlignment="1">
      <alignment horizontal="center" vertical="center" wrapText="1"/>
    </xf>
    <xf numFmtId="2" fontId="39" fillId="0" borderId="17" xfId="0" applyNumberFormat="1" applyFont="1" applyBorder="1" applyAlignment="1">
      <alignment horizontal="center" vertical="center" wrapText="1"/>
    </xf>
    <xf numFmtId="164" fontId="39" fillId="0" borderId="17" xfId="0" applyNumberFormat="1" applyFont="1" applyBorder="1" applyAlignment="1">
      <alignment horizontal="center" vertical="center" wrapText="1"/>
    </xf>
    <xf numFmtId="0" fontId="41" fillId="0" borderId="13" xfId="0" applyFont="1" applyBorder="1" applyAlignment="1">
      <alignment horizontal="center" vertical="center"/>
    </xf>
    <xf numFmtId="1" fontId="41" fillId="0" borderId="13" xfId="0" applyNumberFormat="1" applyFont="1" applyBorder="1" applyAlignment="1">
      <alignment horizontal="center" vertical="center"/>
    </xf>
    <xf numFmtId="2" fontId="41" fillId="0" borderId="13" xfId="0" applyNumberFormat="1" applyFont="1" applyBorder="1" applyAlignment="1">
      <alignment horizontal="center" vertical="center"/>
    </xf>
    <xf numFmtId="0" fontId="42" fillId="0" borderId="0" xfId="0" applyFont="1" applyAlignment="1">
      <alignment horizontal="center" vertical="center"/>
    </xf>
    <xf numFmtId="1" fontId="2" fillId="0" borderId="0" xfId="0" applyNumberFormat="1" applyFont="1" applyAlignment="1">
      <alignment horizontal="center" vertical="center"/>
    </xf>
    <xf numFmtId="0" fontId="35" fillId="0" borderId="0" xfId="0" applyFont="1" applyAlignment="1">
      <alignment vertical="center"/>
    </xf>
    <xf numFmtId="0" fontId="42" fillId="0" borderId="0" xfId="0" applyFont="1" applyAlignment="1">
      <alignment vertical="center"/>
    </xf>
    <xf numFmtId="0" fontId="31" fillId="0" borderId="0" xfId="0" applyFont="1" applyAlignment="1"/>
    <xf numFmtId="0" fontId="31" fillId="0" borderId="2"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17" xfId="0" applyFont="1" applyBorder="1" applyAlignment="1">
      <alignment horizontal="center" vertical="center" wrapText="1"/>
    </xf>
    <xf numFmtId="0" fontId="43" fillId="0" borderId="0" xfId="0" applyFont="1"/>
    <xf numFmtId="0" fontId="33" fillId="0" borderId="0" xfId="0" applyFont="1" applyAlignment="1">
      <alignment horizontal="justify"/>
    </xf>
    <xf numFmtId="0" fontId="35" fillId="0" borderId="17" xfId="0" applyFont="1" applyBorder="1" applyAlignment="1">
      <alignment horizontal="center" vertical="center" wrapText="1"/>
    </xf>
    <xf numFmtId="0" fontId="33" fillId="0" borderId="0" xfId="0" applyFont="1" applyAlignment="1">
      <alignment horizontal="right"/>
    </xf>
    <xf numFmtId="0" fontId="33" fillId="0" borderId="25" xfId="0" applyFont="1" applyBorder="1" applyAlignment="1">
      <alignment horizontal="center" vertical="center" wrapText="1"/>
    </xf>
    <xf numFmtId="0" fontId="33" fillId="0" borderId="40" xfId="0" applyFont="1" applyBorder="1" applyAlignment="1">
      <alignment horizontal="center" vertical="center" wrapText="1"/>
    </xf>
    <xf numFmtId="0" fontId="34" fillId="0" borderId="17" xfId="0" applyFont="1" applyBorder="1" applyAlignment="1">
      <alignment horizontal="center" vertical="center" wrapText="1"/>
    </xf>
    <xf numFmtId="9" fontId="34" fillId="0" borderId="17" xfId="0" applyNumberFormat="1" applyFont="1" applyBorder="1" applyAlignment="1">
      <alignment horizontal="center" vertical="center" wrapText="1"/>
    </xf>
    <xf numFmtId="0" fontId="33" fillId="0" borderId="0" xfId="0" applyFont="1" applyAlignment="1">
      <alignment horizontal="center"/>
    </xf>
    <xf numFmtId="0" fontId="33" fillId="0" borderId="0" xfId="0" applyFont="1" applyAlignment="1"/>
    <xf numFmtId="0" fontId="31" fillId="0" borderId="2" xfId="0" applyFont="1" applyBorder="1" applyAlignment="1">
      <alignment horizontal="center" vertical="top" wrapText="1"/>
    </xf>
    <xf numFmtId="0" fontId="31" fillId="0" borderId="25" xfId="0" applyFont="1" applyBorder="1" applyAlignment="1">
      <alignment horizontal="center" vertical="top" wrapText="1"/>
    </xf>
    <xf numFmtId="0" fontId="31" fillId="0" borderId="18" xfId="0" applyFont="1" applyBorder="1" applyAlignment="1">
      <alignment horizontal="center" vertical="top" wrapText="1"/>
    </xf>
    <xf numFmtId="0" fontId="31" fillId="0" borderId="17" xfId="0" applyFont="1" applyBorder="1" applyAlignment="1">
      <alignment horizontal="center" vertical="top" wrapText="1"/>
    </xf>
    <xf numFmtId="0" fontId="20" fillId="0" borderId="10" xfId="0" applyFont="1" applyBorder="1" applyAlignment="1" applyProtection="1">
      <alignment horizontal="center" vertical="center" wrapText="1"/>
      <protection locked="0"/>
    </xf>
    <xf numFmtId="0" fontId="0" fillId="0" borderId="10" xfId="0" applyBorder="1" applyProtection="1">
      <protection locked="0"/>
    </xf>
    <xf numFmtId="0" fontId="23" fillId="24" borderId="2" xfId="0" applyFont="1" applyFill="1" applyBorder="1" applyAlignment="1">
      <alignment horizontal="center" vertical="center"/>
    </xf>
    <xf numFmtId="0" fontId="23" fillId="17" borderId="2" xfId="0" applyFont="1" applyFill="1" applyBorder="1" applyAlignment="1">
      <alignment horizontal="center" vertical="center"/>
    </xf>
    <xf numFmtId="0" fontId="3" fillId="2" borderId="0" xfId="0" applyFont="1" applyFill="1" applyBorder="1" applyAlignment="1">
      <alignment horizontal="left" vertical="center" wrapText="1"/>
    </xf>
    <xf numFmtId="0" fontId="4" fillId="0" borderId="0" xfId="0" applyFont="1" applyBorder="1" applyAlignment="1">
      <alignment horizontal="center" vertical="center"/>
    </xf>
    <xf numFmtId="0" fontId="5" fillId="3" borderId="1" xfId="0" applyFont="1" applyFill="1" applyBorder="1" applyAlignment="1">
      <alignment horizontal="center" vertical="center"/>
    </xf>
    <xf numFmtId="0" fontId="6" fillId="4" borderId="0" xfId="0" applyFont="1" applyFill="1" applyBorder="1" applyAlignment="1">
      <alignment horizontal="left" vertical="center"/>
    </xf>
    <xf numFmtId="0" fontId="7" fillId="5" borderId="2" xfId="0" applyFont="1" applyFill="1" applyBorder="1" applyAlignment="1">
      <alignment horizontal="left" vertical="center" wrapText="1"/>
    </xf>
    <xf numFmtId="0" fontId="8" fillId="6" borderId="2" xfId="0" applyFont="1" applyFill="1" applyBorder="1" applyAlignment="1">
      <alignment horizontal="left" vertical="center" wrapText="1"/>
    </xf>
    <xf numFmtId="0" fontId="5" fillId="7" borderId="2" xfId="0" applyFont="1" applyFill="1" applyBorder="1" applyAlignment="1">
      <alignment horizontal="left" vertical="center" wrapText="1"/>
    </xf>
    <xf numFmtId="0" fontId="5" fillId="8" borderId="0" xfId="0" applyFont="1" applyFill="1" applyBorder="1" applyAlignment="1">
      <alignment horizontal="left" vertical="center" wrapText="1"/>
    </xf>
    <xf numFmtId="0" fontId="12" fillId="9" borderId="0" xfId="0" applyFont="1" applyFill="1" applyBorder="1" applyAlignment="1">
      <alignment horizontal="left" vertical="center" wrapText="1"/>
    </xf>
    <xf numFmtId="0" fontId="13" fillId="10" borderId="2" xfId="0" applyFont="1" applyFill="1" applyBorder="1" applyAlignment="1">
      <alignment horizontal="center" vertical="center"/>
    </xf>
    <xf numFmtId="0" fontId="13" fillId="10" borderId="3" xfId="0" applyFont="1" applyFill="1" applyBorder="1" applyAlignment="1">
      <alignment horizontal="center" vertical="center"/>
    </xf>
    <xf numFmtId="0" fontId="12" fillId="10" borderId="0" xfId="0" applyFont="1" applyFill="1" applyBorder="1" applyAlignment="1">
      <alignment horizontal="left" vertical="center" wrapText="1"/>
    </xf>
    <xf numFmtId="0" fontId="13" fillId="10" borderId="7" xfId="3" applyFont="1" applyFill="1" applyBorder="1" applyAlignment="1">
      <alignment horizontal="left" vertical="center" wrapText="1"/>
    </xf>
    <xf numFmtId="0" fontId="13" fillId="10" borderId="9" xfId="3" applyFont="1" applyFill="1" applyBorder="1" applyAlignment="1">
      <alignment horizontal="left" vertical="center" wrapText="1"/>
    </xf>
    <xf numFmtId="0" fontId="13" fillId="0" borderId="0" xfId="3" applyFont="1" applyBorder="1" applyAlignment="1">
      <alignment horizontal="left" vertical="center" wrapText="1"/>
    </xf>
    <xf numFmtId="0" fontId="16" fillId="11" borderId="0" xfId="0" applyFont="1" applyFill="1" applyBorder="1" applyAlignment="1">
      <alignment horizontal="center"/>
    </xf>
    <xf numFmtId="0" fontId="0" fillId="0" borderId="0" xfId="0" applyBorder="1" applyAlignment="1">
      <alignment horizontal="center"/>
    </xf>
    <xf numFmtId="0" fontId="17" fillId="11" borderId="10" xfId="0" applyFont="1" applyFill="1" applyBorder="1" applyAlignment="1">
      <alignment horizontal="left"/>
    </xf>
    <xf numFmtId="0" fontId="18" fillId="7" borderId="10" xfId="0" applyFont="1" applyFill="1" applyBorder="1" applyAlignment="1">
      <alignment horizontal="left"/>
    </xf>
    <xf numFmtId="0" fontId="20" fillId="0" borderId="10" xfId="0" applyFont="1" applyBorder="1" applyAlignment="1" applyProtection="1">
      <alignment horizontal="center" vertical="center" textRotation="90"/>
      <protection locked="0"/>
    </xf>
    <xf numFmtId="0" fontId="20" fillId="0" borderId="10" xfId="0" applyFont="1" applyBorder="1" applyAlignment="1" applyProtection="1">
      <alignment horizontal="center" vertical="center" wrapText="1"/>
      <protection locked="0"/>
    </xf>
    <xf numFmtId="0" fontId="20" fillId="0" borderId="10" xfId="0" applyFont="1" applyBorder="1" applyAlignment="1" applyProtection="1">
      <alignment horizontal="center" vertical="center"/>
      <protection locked="0"/>
    </xf>
    <xf numFmtId="0" fontId="20" fillId="15" borderId="10" xfId="0" applyFont="1" applyFill="1" applyBorder="1" applyAlignment="1" applyProtection="1">
      <alignment horizontal="center" vertical="center" wrapText="1"/>
    </xf>
    <xf numFmtId="0" fontId="20" fillId="16" borderId="10" xfId="0" applyFont="1" applyFill="1" applyBorder="1" applyAlignment="1" applyProtection="1">
      <alignment horizontal="center" vertical="center" wrapText="1"/>
    </xf>
    <xf numFmtId="0" fontId="21" fillId="13" borderId="10" xfId="0" applyFont="1" applyFill="1" applyBorder="1" applyAlignment="1" applyProtection="1">
      <alignment horizontal="center" vertical="center"/>
    </xf>
    <xf numFmtId="0" fontId="20" fillId="2" borderId="10" xfId="0" applyFont="1" applyFill="1" applyBorder="1" applyAlignment="1" applyProtection="1">
      <alignment horizontal="center" vertical="center" wrapText="1"/>
    </xf>
    <xf numFmtId="0" fontId="20" fillId="12" borderId="10" xfId="0" applyFont="1" applyFill="1" applyBorder="1" applyAlignment="1" applyProtection="1">
      <alignment horizontal="center" vertical="center"/>
    </xf>
    <xf numFmtId="0" fontId="20" fillId="14" borderId="10" xfId="0" applyFont="1" applyFill="1" applyBorder="1" applyAlignment="1" applyProtection="1">
      <alignment horizontal="center" vertical="center" wrapText="1"/>
    </xf>
    <xf numFmtId="0" fontId="23" fillId="0" borderId="2" xfId="0" applyFont="1" applyBorder="1" applyAlignment="1">
      <alignment horizontal="center"/>
    </xf>
    <xf numFmtId="0" fontId="24" fillId="7" borderId="16" xfId="0" applyFont="1" applyFill="1" applyBorder="1" applyAlignment="1">
      <alignment horizontal="center" vertical="center"/>
    </xf>
    <xf numFmtId="0" fontId="25" fillId="5" borderId="3" xfId="0" applyFont="1" applyFill="1" applyBorder="1" applyAlignment="1">
      <alignment horizontal="center"/>
    </xf>
    <xf numFmtId="0" fontId="26" fillId="10" borderId="17" xfId="0" applyFont="1" applyFill="1" applyBorder="1" applyAlignment="1">
      <alignment horizontal="center"/>
    </xf>
    <xf numFmtId="0" fontId="26" fillId="10" borderId="18" xfId="0" applyFont="1" applyFill="1" applyBorder="1" applyAlignment="1">
      <alignment horizontal="center"/>
    </xf>
    <xf numFmtId="0" fontId="26" fillId="10" borderId="19" xfId="0" applyFont="1" applyFill="1" applyBorder="1" applyAlignment="1">
      <alignment horizontal="center" vertical="center"/>
    </xf>
    <xf numFmtId="0" fontId="26" fillId="10" borderId="20" xfId="0" applyFont="1" applyFill="1" applyBorder="1" applyAlignment="1">
      <alignment horizontal="center" vertical="center"/>
    </xf>
    <xf numFmtId="0" fontId="26" fillId="10" borderId="21" xfId="0" applyFont="1" applyFill="1" applyBorder="1" applyAlignment="1">
      <alignment horizontal="center" vertical="center"/>
    </xf>
    <xf numFmtId="0" fontId="26" fillId="10" borderId="22" xfId="0" applyFont="1" applyFill="1" applyBorder="1" applyAlignment="1">
      <alignment horizontal="center" vertical="center"/>
    </xf>
    <xf numFmtId="0" fontId="25" fillId="5" borderId="2" xfId="0" applyFont="1" applyFill="1" applyBorder="1" applyAlignment="1">
      <alignment horizontal="center"/>
    </xf>
    <xf numFmtId="0" fontId="26" fillId="21" borderId="2" xfId="0" applyFont="1" applyFill="1" applyBorder="1" applyAlignment="1">
      <alignment horizontal="center" vertical="center"/>
    </xf>
    <xf numFmtId="0" fontId="26" fillId="19" borderId="2" xfId="0" applyFont="1" applyFill="1" applyBorder="1" applyAlignment="1">
      <alignment horizontal="center" vertical="center"/>
    </xf>
    <xf numFmtId="0" fontId="27" fillId="18" borderId="25" xfId="0" applyFont="1" applyFill="1" applyBorder="1" applyAlignment="1">
      <alignment horizontal="center" vertical="center"/>
    </xf>
    <xf numFmtId="0" fontId="27" fillId="18" borderId="2" xfId="0" applyFont="1" applyFill="1" applyBorder="1" applyAlignment="1">
      <alignment horizontal="center" vertical="center"/>
    </xf>
    <xf numFmtId="0" fontId="27" fillId="20" borderId="2" xfId="0" applyFont="1" applyFill="1" applyBorder="1" applyAlignment="1">
      <alignment horizontal="center" vertical="center"/>
    </xf>
    <xf numFmtId="0" fontId="32" fillId="0" borderId="2" xfId="0" applyFont="1" applyBorder="1" applyAlignment="1">
      <alignment horizontal="center" vertical="center" wrapText="1"/>
    </xf>
    <xf numFmtId="0" fontId="31" fillId="0" borderId="0" xfId="0" applyFont="1" applyBorder="1" applyAlignment="1">
      <alignment horizontal="center"/>
    </xf>
    <xf numFmtId="0" fontId="32" fillId="0" borderId="2" xfId="0" applyFont="1" applyBorder="1" applyAlignment="1">
      <alignment vertical="center" textRotation="180" wrapText="1"/>
    </xf>
    <xf numFmtId="0" fontId="33" fillId="0" borderId="2" xfId="0" applyFont="1" applyBorder="1" applyAlignment="1">
      <alignment horizontal="center" vertical="center" wrapText="1"/>
    </xf>
    <xf numFmtId="0" fontId="34" fillId="0" borderId="27" xfId="0" applyFont="1" applyBorder="1" applyAlignment="1" applyProtection="1">
      <alignment horizontal="center" vertical="center" textRotation="90" wrapText="1"/>
      <protection locked="0"/>
    </xf>
    <xf numFmtId="0" fontId="31" fillId="0" borderId="0" xfId="0" applyFont="1" applyBorder="1" applyAlignment="1" applyProtection="1">
      <alignment horizontal="center"/>
      <protection locked="0"/>
    </xf>
    <xf numFmtId="0" fontId="38" fillId="0" borderId="10" xfId="0" applyFont="1" applyBorder="1" applyAlignment="1">
      <alignment horizontal="center" vertical="center" wrapText="1"/>
    </xf>
    <xf numFmtId="0" fontId="31" fillId="0" borderId="0" xfId="0" applyFont="1" applyBorder="1" applyAlignment="1">
      <alignment horizontal="center" vertical="center"/>
    </xf>
    <xf numFmtId="0" fontId="34" fillId="0" borderId="0" xfId="0" applyFont="1" applyBorder="1" applyAlignment="1">
      <alignment horizontal="center" vertical="center"/>
    </xf>
    <xf numFmtId="0" fontId="38" fillId="0" borderId="10" xfId="0" applyFont="1" applyBorder="1" applyAlignment="1">
      <alignment horizontal="center" vertical="center" textRotation="90" wrapText="1"/>
    </xf>
    <xf numFmtId="0" fontId="38" fillId="0" borderId="10" xfId="0" applyFont="1" applyBorder="1" applyAlignment="1">
      <alignment horizontal="center" vertical="center"/>
    </xf>
    <xf numFmtId="0" fontId="38" fillId="0" borderId="12" xfId="0" applyFont="1" applyBorder="1" applyAlignment="1">
      <alignment horizontal="center" vertical="center"/>
    </xf>
    <xf numFmtId="2" fontId="2" fillId="0" borderId="0" xfId="0" applyNumberFormat="1" applyFont="1" applyBorder="1" applyAlignment="1">
      <alignment horizontal="center" vertical="center"/>
    </xf>
    <xf numFmtId="0" fontId="31" fillId="0" borderId="2" xfId="0" applyFont="1" applyBorder="1" applyAlignment="1">
      <alignment horizontal="center" vertical="center" wrapText="1"/>
    </xf>
    <xf numFmtId="0" fontId="35" fillId="0" borderId="2" xfId="0" applyFont="1" applyBorder="1" applyAlignment="1">
      <alignment horizontal="center" vertical="center" wrapText="1"/>
    </xf>
    <xf numFmtId="0" fontId="19" fillId="0" borderId="41" xfId="0" applyFont="1" applyBorder="1" applyAlignment="1" applyProtection="1">
      <alignment horizontal="center" vertical="center"/>
      <protection locked="0"/>
    </xf>
    <xf numFmtId="0" fontId="0" fillId="0" borderId="41" xfId="0" applyFont="1" applyBorder="1" applyAlignment="1" applyProtection="1">
      <alignment horizontal="center"/>
    </xf>
    <xf numFmtId="0" fontId="0" fillId="8" borderId="41" xfId="0" applyFont="1" applyFill="1" applyBorder="1" applyAlignment="1" applyProtection="1">
      <alignment horizontal="center"/>
    </xf>
    <xf numFmtId="0" fontId="19" fillId="6" borderId="41" xfId="0" applyFont="1" applyFill="1" applyBorder="1" applyAlignment="1" applyProtection="1">
      <alignment horizontal="center" vertical="center" wrapText="1"/>
    </xf>
    <xf numFmtId="0" fontId="19" fillId="12" borderId="41" xfId="0" applyFont="1" applyFill="1" applyBorder="1" applyAlignment="1" applyProtection="1">
      <alignment horizontal="center" vertical="center" wrapText="1"/>
    </xf>
    <xf numFmtId="0" fontId="22" fillId="13" borderId="41" xfId="0" applyFont="1" applyFill="1" applyBorder="1" applyAlignment="1" applyProtection="1">
      <alignment horizontal="center" vertical="center" wrapText="1"/>
    </xf>
    <xf numFmtId="0" fontId="19" fillId="0" borderId="41" xfId="0" applyFont="1" applyBorder="1" applyAlignment="1" applyProtection="1">
      <alignment horizontal="center" vertical="center"/>
    </xf>
    <xf numFmtId="164" fontId="19" fillId="0" borderId="41" xfId="0" applyNumberFormat="1" applyFont="1" applyBorder="1" applyAlignment="1" applyProtection="1">
      <alignment horizontal="center" vertical="center"/>
    </xf>
    <xf numFmtId="0" fontId="0" fillId="0" borderId="10" xfId="0" applyBorder="1"/>
    <xf numFmtId="0" fontId="0" fillId="0" borderId="42" xfId="0" applyBorder="1" applyProtection="1">
      <protection locked="0"/>
    </xf>
    <xf numFmtId="0" fontId="25" fillId="25" borderId="0" xfId="0" applyFont="1" applyFill="1" applyBorder="1" applyAlignment="1">
      <alignment horizontal="center" vertical="center"/>
    </xf>
    <xf numFmtId="0" fontId="25" fillId="25" borderId="0" xfId="3" applyFont="1" applyFill="1" applyBorder="1" applyAlignment="1">
      <alignment horizontal="left" vertical="center" wrapText="1"/>
    </xf>
    <xf numFmtId="0" fontId="30" fillId="26" borderId="7" xfId="0" applyFont="1" applyFill="1" applyBorder="1" applyAlignment="1">
      <alignment horizontal="center" vertical="center"/>
    </xf>
    <xf numFmtId="0" fontId="30" fillId="26" borderId="5" xfId="0" applyFont="1" applyFill="1" applyBorder="1" applyAlignment="1">
      <alignment horizontal="center" vertical="center"/>
    </xf>
    <xf numFmtId="0" fontId="30" fillId="27" borderId="5" xfId="0" applyFont="1" applyFill="1" applyBorder="1" applyAlignment="1">
      <alignment horizontal="center" vertical="center"/>
    </xf>
    <xf numFmtId="0" fontId="30" fillId="13" borderId="43" xfId="0" applyFont="1" applyFill="1" applyBorder="1" applyAlignment="1">
      <alignment horizontal="center"/>
    </xf>
    <xf numFmtId="0" fontId="30" fillId="25" borderId="10" xfId="0" applyFont="1" applyFill="1" applyBorder="1" applyAlignment="1">
      <alignment horizontal="center"/>
    </xf>
    <xf numFmtId="0" fontId="0" fillId="25" borderId="0" xfId="0" applyFill="1" applyAlignment="1">
      <alignment horizontal="center"/>
    </xf>
    <xf numFmtId="0" fontId="24" fillId="12" borderId="44" xfId="0" applyFont="1" applyFill="1" applyBorder="1" applyAlignment="1">
      <alignment horizontal="center" vertical="center"/>
    </xf>
    <xf numFmtId="0" fontId="24" fillId="12" borderId="0" xfId="0" applyFont="1" applyFill="1" applyBorder="1" applyAlignment="1">
      <alignment horizontal="center" vertical="center"/>
    </xf>
    <xf numFmtId="0" fontId="0" fillId="28" borderId="10" xfId="0" applyFill="1" applyBorder="1" applyAlignment="1">
      <alignment horizontal="center"/>
    </xf>
    <xf numFmtId="0" fontId="23" fillId="17" borderId="29" xfId="0" applyFont="1" applyFill="1" applyBorder="1" applyAlignment="1">
      <alignment horizontal="center" vertical="center"/>
    </xf>
    <xf numFmtId="0" fontId="23" fillId="17" borderId="37" xfId="0" applyFont="1" applyFill="1" applyBorder="1" applyAlignment="1">
      <alignment horizontal="center" vertical="center"/>
    </xf>
    <xf numFmtId="0" fontId="23" fillId="17" borderId="25" xfId="0" applyFont="1" applyFill="1" applyBorder="1" applyAlignment="1">
      <alignment horizontal="center" vertical="center"/>
    </xf>
    <xf numFmtId="1" fontId="0" fillId="17" borderId="15" xfId="0" applyNumberFormat="1" applyFill="1" applyBorder="1" applyAlignment="1">
      <alignment horizontal="center" vertical="center"/>
    </xf>
    <xf numFmtId="1" fontId="23" fillId="17" borderId="13" xfId="0" applyNumberFormat="1" applyFont="1" applyFill="1" applyBorder="1" applyAlignment="1">
      <alignment horizontal="center" vertical="center"/>
    </xf>
    <xf numFmtId="1" fontId="0" fillId="29" borderId="10" xfId="0" applyNumberFormat="1" applyFill="1" applyBorder="1" applyAlignment="1">
      <alignment horizontal="center" vertical="center"/>
    </xf>
    <xf numFmtId="0" fontId="23" fillId="29" borderId="10" xfId="0" applyFont="1" applyFill="1" applyBorder="1" applyAlignment="1">
      <alignment horizontal="center" vertical="center"/>
    </xf>
    <xf numFmtId="0" fontId="47" fillId="30" borderId="14" xfId="0" applyFont="1" applyFill="1" applyBorder="1" applyAlignment="1">
      <alignment horizontal="center" vertical="center"/>
    </xf>
    <xf numFmtId="0" fontId="47" fillId="30" borderId="15" xfId="0" applyFont="1" applyFill="1" applyBorder="1" applyAlignment="1">
      <alignment horizontal="center" vertical="center"/>
    </xf>
    <xf numFmtId="1" fontId="47" fillId="30" borderId="10" xfId="0" applyNumberFormat="1" applyFont="1" applyFill="1" applyBorder="1" applyAlignment="1">
      <alignment horizontal="center" vertical="center"/>
    </xf>
    <xf numFmtId="1" fontId="47" fillId="30" borderId="41" xfId="0" applyNumberFormat="1" applyFont="1" applyFill="1" applyBorder="1" applyAlignment="1">
      <alignment horizontal="center"/>
    </xf>
    <xf numFmtId="2" fontId="47" fillId="30" borderId="14" xfId="0" applyNumberFormat="1" applyFont="1" applyFill="1" applyBorder="1" applyAlignment="1">
      <alignment horizontal="center"/>
    </xf>
    <xf numFmtId="2" fontId="23" fillId="17" borderId="45" xfId="0" applyNumberFormat="1" applyFont="1" applyFill="1" applyBorder="1" applyAlignment="1">
      <alignment horizontal="center" vertical="center"/>
    </xf>
    <xf numFmtId="2" fontId="47" fillId="30" borderId="14" xfId="0" applyNumberFormat="1" applyFont="1" applyFill="1" applyBorder="1" applyAlignment="1">
      <alignment horizontal="center" vertical="center"/>
    </xf>
    <xf numFmtId="0" fontId="23" fillId="29" borderId="13" xfId="0" applyFont="1" applyFill="1" applyBorder="1" applyAlignment="1">
      <alignment horizontal="center" vertical="center"/>
    </xf>
    <xf numFmtId="0" fontId="23" fillId="29" borderId="15" xfId="0" applyFont="1" applyFill="1" applyBorder="1" applyAlignment="1">
      <alignment horizontal="center" vertical="center"/>
    </xf>
    <xf numFmtId="1" fontId="0" fillId="29" borderId="41" xfId="0" applyNumberFormat="1" applyFill="1" applyBorder="1" applyAlignment="1">
      <alignment horizontal="center"/>
    </xf>
    <xf numFmtId="2" fontId="0" fillId="29" borderId="13" xfId="0" applyNumberFormat="1" applyFill="1" applyBorder="1" applyAlignment="1">
      <alignment horizontal="center"/>
    </xf>
    <xf numFmtId="2" fontId="23" fillId="29" borderId="45" xfId="0" applyNumberFormat="1" applyFont="1" applyFill="1" applyBorder="1" applyAlignment="1">
      <alignment horizontal="center" vertical="center"/>
    </xf>
    <xf numFmtId="1" fontId="23" fillId="29" borderId="13" xfId="0" applyNumberFormat="1" applyFont="1" applyFill="1" applyBorder="1" applyAlignment="1">
      <alignment horizontal="center" vertical="center"/>
    </xf>
    <xf numFmtId="1" fontId="0" fillId="29" borderId="15" xfId="0" applyNumberFormat="1" applyFill="1" applyBorder="1" applyAlignment="1">
      <alignment horizontal="center" vertical="center"/>
    </xf>
    <xf numFmtId="1" fontId="0" fillId="29" borderId="0" xfId="0" applyNumberFormat="1" applyFill="1" applyBorder="1" applyAlignment="1">
      <alignment horizontal="center"/>
    </xf>
    <xf numFmtId="1" fontId="0" fillId="31" borderId="30" xfId="0" applyNumberFormat="1" applyFill="1" applyBorder="1" applyAlignment="1">
      <alignment horizontal="center" vertical="center"/>
    </xf>
    <xf numFmtId="1" fontId="0" fillId="31" borderId="15" xfId="0" applyNumberFormat="1" applyFill="1" applyBorder="1" applyAlignment="1">
      <alignment horizontal="center" vertical="center"/>
    </xf>
    <xf numFmtId="1" fontId="0" fillId="31" borderId="35" xfId="0" applyNumberFormat="1" applyFill="1" applyBorder="1" applyAlignment="1">
      <alignment horizontal="center" vertical="center"/>
    </xf>
    <xf numFmtId="1" fontId="0" fillId="31" borderId="36" xfId="0" applyNumberFormat="1" applyFill="1" applyBorder="1" applyAlignment="1">
      <alignment horizontal="center"/>
    </xf>
    <xf numFmtId="2" fontId="0" fillId="31" borderId="13" xfId="0" applyNumberFormat="1" applyFill="1" applyBorder="1" applyAlignment="1">
      <alignment horizontal="center"/>
    </xf>
    <xf numFmtId="0" fontId="23" fillId="31" borderId="13" xfId="0" applyFont="1" applyFill="1" applyBorder="1" applyAlignment="1">
      <alignment horizontal="center" vertical="center"/>
    </xf>
    <xf numFmtId="2" fontId="23" fillId="23" borderId="13" xfId="0" applyNumberFormat="1" applyFont="1" applyFill="1" applyBorder="1" applyAlignment="1">
      <alignment horizontal="center" vertical="center"/>
    </xf>
    <xf numFmtId="2" fontId="23" fillId="31" borderId="13" xfId="0" applyNumberFormat="1" applyFont="1" applyFill="1" applyBorder="1" applyAlignment="1">
      <alignment horizontal="center" vertical="center"/>
    </xf>
    <xf numFmtId="2" fontId="0" fillId="28" borderId="13" xfId="0" applyNumberFormat="1" applyFill="1" applyBorder="1" applyAlignment="1">
      <alignment horizontal="center"/>
    </xf>
    <xf numFmtId="1" fontId="46" fillId="32" borderId="10" xfId="0" applyNumberFormat="1" applyFont="1" applyFill="1" applyBorder="1" applyAlignment="1">
      <alignment horizontal="center"/>
    </xf>
    <xf numFmtId="1" fontId="46" fillId="30" borderId="35" xfId="0" applyNumberFormat="1" applyFont="1" applyFill="1" applyBorder="1" applyAlignment="1">
      <alignment horizontal="center" vertical="center"/>
    </xf>
    <xf numFmtId="1" fontId="46" fillId="30" borderId="36" xfId="0" applyNumberFormat="1" applyFont="1" applyFill="1" applyBorder="1" applyAlignment="1">
      <alignment horizontal="center"/>
    </xf>
    <xf numFmtId="2" fontId="46" fillId="30" borderId="13" xfId="0" applyNumberFormat="1" applyFont="1" applyFill="1" applyBorder="1" applyAlignment="1">
      <alignment horizontal="center"/>
    </xf>
    <xf numFmtId="2" fontId="46" fillId="32" borderId="14" xfId="0" applyNumberFormat="1" applyFont="1" applyFill="1" applyBorder="1" applyAlignment="1">
      <alignment horizontal="center"/>
    </xf>
    <xf numFmtId="1" fontId="0" fillId="34" borderId="12" xfId="0" applyNumberFormat="1" applyFill="1" applyBorder="1" applyAlignment="1">
      <alignment horizontal="center" vertical="center"/>
    </xf>
    <xf numFmtId="2" fontId="0" fillId="34" borderId="13" xfId="0" applyNumberFormat="1" applyFill="1" applyBorder="1" applyAlignment="1">
      <alignment horizontal="center"/>
    </xf>
    <xf numFmtId="1" fontId="0" fillId="34" borderId="30" xfId="0" applyNumberFormat="1" applyFill="1" applyBorder="1" applyAlignment="1">
      <alignment horizontal="center" vertical="center"/>
    </xf>
    <xf numFmtId="1" fontId="0" fillId="34" borderId="15" xfId="0" applyNumberFormat="1" applyFill="1" applyBorder="1" applyAlignment="1">
      <alignment horizontal="center" vertical="center"/>
    </xf>
    <xf numFmtId="1" fontId="0" fillId="24" borderId="47" xfId="0" applyNumberFormat="1" applyFill="1" applyBorder="1" applyAlignment="1">
      <alignment horizontal="center" vertical="center"/>
    </xf>
    <xf numFmtId="1" fontId="0" fillId="24" borderId="29" xfId="0" applyNumberFormat="1" applyFill="1" applyBorder="1" applyAlignment="1">
      <alignment horizontal="center" vertical="center"/>
    </xf>
    <xf numFmtId="2" fontId="0" fillId="24" borderId="30" xfId="0" applyNumberFormat="1" applyFill="1" applyBorder="1" applyAlignment="1">
      <alignment horizontal="center"/>
    </xf>
    <xf numFmtId="0" fontId="23" fillId="24" borderId="48" xfId="0" applyFont="1" applyFill="1" applyBorder="1" applyAlignment="1">
      <alignment horizontal="center" vertical="center"/>
    </xf>
    <xf numFmtId="1" fontId="0" fillId="24" borderId="49" xfId="0" applyNumberFormat="1" applyFill="1" applyBorder="1" applyAlignment="1">
      <alignment horizontal="center" vertical="center"/>
    </xf>
    <xf numFmtId="1" fontId="0" fillId="24" borderId="50" xfId="0" applyNumberFormat="1" applyFill="1" applyBorder="1" applyAlignment="1">
      <alignment horizontal="center" vertical="center"/>
    </xf>
    <xf numFmtId="1" fontId="0" fillId="34" borderId="50" xfId="0" applyNumberFormat="1" applyFill="1" applyBorder="1" applyAlignment="1">
      <alignment horizontal="center" vertical="center"/>
    </xf>
    <xf numFmtId="1" fontId="0" fillId="24" borderId="51" xfId="0" applyNumberFormat="1" applyFill="1" applyBorder="1" applyAlignment="1">
      <alignment horizontal="center" vertical="center"/>
    </xf>
    <xf numFmtId="0" fontId="0" fillId="28" borderId="41" xfId="0" applyFill="1" applyBorder="1" applyAlignment="1">
      <alignment horizontal="center"/>
    </xf>
    <xf numFmtId="1" fontId="0" fillId="34" borderId="13" xfId="0" applyNumberFormat="1" applyFill="1" applyBorder="1" applyAlignment="1">
      <alignment horizontal="center" vertical="center"/>
    </xf>
    <xf numFmtId="0" fontId="23" fillId="24" borderId="29" xfId="0" applyFont="1" applyFill="1" applyBorder="1" applyAlignment="1">
      <alignment horizontal="center" vertical="center"/>
    </xf>
    <xf numFmtId="1" fontId="0" fillId="24" borderId="13" xfId="0" applyNumberFormat="1" applyFill="1" applyBorder="1" applyAlignment="1">
      <alignment horizontal="center"/>
    </xf>
    <xf numFmtId="1" fontId="0" fillId="34" borderId="13" xfId="0" applyNumberFormat="1" applyFill="1" applyBorder="1" applyAlignment="1">
      <alignment horizontal="center"/>
    </xf>
    <xf numFmtId="1" fontId="0" fillId="24" borderId="30" xfId="0" applyNumberFormat="1" applyFill="1" applyBorder="1" applyAlignment="1">
      <alignment horizontal="center"/>
    </xf>
    <xf numFmtId="2" fontId="23" fillId="24" borderId="45" xfId="0" applyNumberFormat="1" applyFont="1" applyFill="1" applyBorder="1" applyAlignment="1">
      <alignment horizontal="center" vertical="center"/>
    </xf>
    <xf numFmtId="2" fontId="23" fillId="34" borderId="45" xfId="0" applyNumberFormat="1" applyFont="1" applyFill="1" applyBorder="1" applyAlignment="1">
      <alignment horizontal="center" vertical="center"/>
    </xf>
    <xf numFmtId="2" fontId="23" fillId="24" borderId="37" xfId="0" applyNumberFormat="1" applyFont="1" applyFill="1" applyBorder="1" applyAlignment="1">
      <alignment horizontal="center" vertical="center"/>
    </xf>
    <xf numFmtId="2" fontId="23" fillId="34" borderId="13" xfId="0" applyNumberFormat="1" applyFont="1" applyFill="1" applyBorder="1" applyAlignment="1">
      <alignment horizontal="center" vertical="center"/>
    </xf>
    <xf numFmtId="0" fontId="0" fillId="28" borderId="15" xfId="0" applyFill="1" applyBorder="1" applyAlignment="1">
      <alignment horizontal="center"/>
    </xf>
    <xf numFmtId="1" fontId="46" fillId="32" borderId="15" xfId="0" applyNumberFormat="1" applyFont="1" applyFill="1" applyBorder="1" applyAlignment="1">
      <alignment horizontal="center"/>
    </xf>
    <xf numFmtId="0" fontId="23" fillId="23" borderId="29" xfId="0" applyFont="1" applyFill="1" applyBorder="1" applyAlignment="1">
      <alignment horizontal="center" vertical="center"/>
    </xf>
    <xf numFmtId="0" fontId="23" fillId="23" borderId="37" xfId="0" applyFont="1" applyFill="1" applyBorder="1" applyAlignment="1">
      <alignment horizontal="center" vertical="center"/>
    </xf>
    <xf numFmtId="0" fontId="23" fillId="23" borderId="25" xfId="0" applyFont="1" applyFill="1" applyBorder="1" applyAlignment="1">
      <alignment horizontal="center" vertical="center"/>
    </xf>
    <xf numFmtId="0" fontId="23" fillId="24" borderId="29" xfId="0" applyFont="1" applyFill="1" applyBorder="1" applyAlignment="1">
      <alignment horizontal="center" vertical="center"/>
    </xf>
    <xf numFmtId="0" fontId="23" fillId="24" borderId="37" xfId="0" applyFont="1" applyFill="1" applyBorder="1" applyAlignment="1">
      <alignment horizontal="center" vertical="center"/>
    </xf>
    <xf numFmtId="0" fontId="23" fillId="24" borderId="25" xfId="0" applyFont="1" applyFill="1" applyBorder="1" applyAlignment="1">
      <alignment horizontal="center" vertical="center"/>
    </xf>
    <xf numFmtId="1" fontId="46" fillId="32" borderId="41" xfId="0" applyNumberFormat="1" applyFont="1" applyFill="1" applyBorder="1" applyAlignment="1">
      <alignment horizontal="center"/>
    </xf>
    <xf numFmtId="1" fontId="46" fillId="33" borderId="14" xfId="0" applyNumberFormat="1" applyFont="1" applyFill="1" applyBorder="1" applyAlignment="1">
      <alignment horizontal="center" vertical="center"/>
    </xf>
    <xf numFmtId="1" fontId="46" fillId="33" borderId="14" xfId="0" applyNumberFormat="1" applyFont="1" applyFill="1" applyBorder="1" applyAlignment="1">
      <alignment horizontal="center"/>
    </xf>
    <xf numFmtId="2" fontId="46" fillId="33" borderId="14" xfId="0" applyNumberFormat="1" applyFont="1" applyFill="1" applyBorder="1" applyAlignment="1">
      <alignment horizontal="center"/>
    </xf>
    <xf numFmtId="2" fontId="47" fillId="33" borderId="14" xfId="0" applyNumberFormat="1" applyFont="1" applyFill="1" applyBorder="1" applyAlignment="1">
      <alignment horizontal="center" vertical="center"/>
    </xf>
    <xf numFmtId="0" fontId="39" fillId="0" borderId="16" xfId="0" applyFont="1" applyBorder="1" applyAlignment="1">
      <alignment horizontal="center" vertical="center" wrapText="1"/>
    </xf>
    <xf numFmtId="0" fontId="40" fillId="0" borderId="0" xfId="3" applyFont="1" applyBorder="1" applyAlignment="1">
      <alignment horizontal="left" vertical="center" wrapText="1"/>
    </xf>
    <xf numFmtId="0" fontId="39" fillId="0" borderId="46" xfId="0" applyFont="1" applyBorder="1" applyAlignment="1">
      <alignment horizontal="center" vertical="center" wrapText="1"/>
    </xf>
    <xf numFmtId="1" fontId="39" fillId="0" borderId="46" xfId="0" applyNumberFormat="1" applyFont="1" applyBorder="1" applyAlignment="1">
      <alignment horizontal="center" vertical="center" wrapText="1"/>
    </xf>
    <xf numFmtId="2" fontId="39" fillId="0" borderId="46" xfId="0" applyNumberFormat="1" applyFont="1" applyBorder="1" applyAlignment="1">
      <alignment horizontal="center" vertical="center" wrapText="1"/>
    </xf>
    <xf numFmtId="164" fontId="39" fillId="0" borderId="46" xfId="0" applyNumberFormat="1" applyFont="1" applyBorder="1" applyAlignment="1">
      <alignment horizontal="center" vertical="center" wrapText="1"/>
    </xf>
  </cellXfs>
  <cellStyles count="4">
    <cellStyle name="Hyperlink" xfId="2" builtinId="8"/>
    <cellStyle name="Normal" xfId="0" builtinId="0"/>
    <cellStyle name="Percent" xfId="1" builtinId="5"/>
    <cellStyle name="TableStyleLight1" xfId="3"/>
  </cellStyles>
  <dxfs count="97">
    <dxf>
      <font>
        <sz val="11"/>
        <color rgb="FF000000"/>
        <name val="Calibri"/>
      </font>
      <fill>
        <patternFill>
          <bgColor rgb="FFCC3300"/>
        </patternFill>
      </fill>
    </dxf>
    <dxf>
      <font>
        <sz val="11"/>
        <color rgb="FF000000"/>
        <name val="Calibri"/>
      </font>
      <fill>
        <patternFill>
          <bgColor rgb="FFCC3300"/>
        </patternFill>
      </fill>
    </dxf>
    <dxf>
      <font>
        <sz val="11"/>
        <color rgb="FF9C0006"/>
        <name val="Calibri"/>
      </font>
      <fill>
        <patternFill>
          <bgColor rgb="FFFFC7CE"/>
        </patternFill>
      </fill>
    </dxf>
    <dxf>
      <font>
        <sz val="11"/>
        <color rgb="FF9C6500"/>
        <name val="Calibri"/>
      </font>
      <fill>
        <patternFill>
          <bgColor rgb="FFFFEB9C"/>
        </patternFill>
      </fill>
    </dxf>
    <dxf>
      <font>
        <sz val="11"/>
        <color rgb="FF006100"/>
        <name val="Calibri"/>
      </font>
      <fill>
        <patternFill>
          <bgColor rgb="FFC6EFCE"/>
        </patternFill>
      </fill>
    </dxf>
    <dxf>
      <font>
        <sz val="11"/>
        <color rgb="FF000000"/>
        <name val="Calibri"/>
      </font>
      <fill>
        <patternFill>
          <bgColor rgb="FFFFC7CE"/>
        </patternFill>
      </fill>
    </dxf>
    <dxf>
      <font>
        <sz val="11"/>
        <color rgb="FF000000"/>
        <name val="Calibri"/>
      </font>
      <fill>
        <patternFill>
          <bgColor rgb="FFC00000"/>
        </patternFill>
      </fill>
    </dxf>
    <dxf>
      <font>
        <sz val="11"/>
        <color rgb="FF000000"/>
        <name val="Calibri"/>
      </font>
      <fill>
        <patternFill>
          <bgColor rgb="FFFFC000"/>
        </patternFill>
      </fill>
    </dxf>
    <dxf>
      <font>
        <sz val="11"/>
        <color rgb="FF000000"/>
        <name val="Calibri"/>
      </font>
      <fill>
        <patternFill>
          <bgColor rgb="FFFFFF00"/>
        </patternFill>
      </fill>
    </dxf>
    <dxf>
      <font>
        <sz val="11"/>
        <color rgb="FF000000"/>
        <name val="Calibri"/>
      </font>
      <fill>
        <patternFill>
          <bgColor rgb="FF92D050"/>
        </patternFill>
      </fill>
    </dxf>
    <dxf>
      <font>
        <sz val="11"/>
        <color rgb="FF000000"/>
        <name val="Calibri"/>
      </font>
      <fill>
        <patternFill>
          <bgColor rgb="FF00B050"/>
        </patternFill>
      </fill>
    </dxf>
    <dxf>
      <font>
        <sz val="11"/>
        <color rgb="FF000000"/>
        <name val="Calibri"/>
      </font>
      <fill>
        <patternFill>
          <bgColor rgb="FF00B0F0"/>
        </patternFill>
      </fill>
    </dxf>
    <dxf>
      <font>
        <sz val="11"/>
        <color rgb="FF000000"/>
        <name val="Calibri"/>
      </font>
      <fill>
        <patternFill>
          <bgColor rgb="FFFCD5B5"/>
        </patternFill>
      </fill>
    </dxf>
    <dxf>
      <font>
        <sz val="11"/>
        <color rgb="FF000000"/>
        <name val="Calibri"/>
      </font>
      <fill>
        <patternFill>
          <bgColor rgb="FFC4BD97"/>
        </patternFill>
      </fill>
    </dxf>
    <dxf>
      <font>
        <sz val="11"/>
        <color rgb="FF000000"/>
        <name val="Calibri"/>
      </font>
      <fill>
        <patternFill>
          <bgColor rgb="FFBFBFBF"/>
        </patternFill>
      </fill>
    </dxf>
    <dxf>
      <font>
        <sz val="11"/>
        <color rgb="FF000000"/>
        <name val="Calibri"/>
      </font>
      <fill>
        <patternFill>
          <bgColor rgb="FFCC0099"/>
        </patternFill>
      </fill>
    </dxf>
    <dxf>
      <font>
        <sz val="11"/>
        <color rgb="FF000000"/>
        <name val="Calibri"/>
      </font>
      <fill>
        <patternFill>
          <bgColor rgb="FF008080"/>
        </patternFill>
      </fill>
    </dxf>
    <dxf>
      <font>
        <sz val="11"/>
        <color rgb="FF000000"/>
        <name val="Calibri"/>
      </font>
      <fill>
        <patternFill>
          <bgColor rgb="FF993300"/>
        </patternFill>
      </fill>
    </dxf>
    <dxf>
      <font>
        <sz val="11"/>
        <color rgb="FFFFFFFF"/>
        <name val="Calibri"/>
      </font>
      <fill>
        <patternFill>
          <bgColor rgb="FF0D0D0D"/>
        </patternFill>
      </fill>
    </dxf>
    <dxf>
      <font>
        <sz val="11"/>
        <color rgb="FF000000"/>
        <name val="Calibri"/>
      </font>
      <fill>
        <patternFill>
          <bgColor rgb="FFBFBFBF"/>
        </patternFill>
      </fill>
    </dxf>
    <dxf>
      <font>
        <sz val="11"/>
        <color rgb="FF9C0006"/>
        <name val="Calibri"/>
      </font>
      <fill>
        <patternFill>
          <bgColor rgb="FFFFC7CE"/>
        </patternFill>
      </fill>
    </dxf>
    <dxf>
      <font>
        <sz val="11"/>
        <color rgb="FF9C6500"/>
        <name val="Calibri"/>
      </font>
      <fill>
        <patternFill>
          <bgColor rgb="FFFFEB9C"/>
        </patternFill>
      </fill>
    </dxf>
    <dxf>
      <font>
        <sz val="11"/>
        <color rgb="FF006100"/>
        <name val="Calibri"/>
      </font>
      <fill>
        <patternFill>
          <bgColor rgb="FFC6EFCE"/>
        </patternFill>
      </fill>
    </dxf>
    <dxf>
      <font>
        <sz val="11"/>
        <color rgb="FF000000"/>
        <name val="Calibri"/>
      </font>
      <fill>
        <patternFill>
          <bgColor rgb="FFFFC7CE"/>
        </patternFill>
      </fill>
    </dxf>
    <dxf>
      <font>
        <sz val="11"/>
        <color rgb="FF000000"/>
        <name val="Calibri"/>
      </font>
      <fill>
        <patternFill>
          <bgColor rgb="FFC00000"/>
        </patternFill>
      </fill>
    </dxf>
    <dxf>
      <font>
        <sz val="11"/>
        <color rgb="FF000000"/>
        <name val="Calibri"/>
      </font>
      <fill>
        <patternFill>
          <bgColor rgb="FFFFC000"/>
        </patternFill>
      </fill>
    </dxf>
    <dxf>
      <font>
        <sz val="11"/>
        <color rgb="FF000000"/>
        <name val="Calibri"/>
      </font>
      <fill>
        <patternFill>
          <bgColor rgb="FFFFFF00"/>
        </patternFill>
      </fill>
    </dxf>
    <dxf>
      <font>
        <sz val="11"/>
        <color rgb="FF000000"/>
        <name val="Calibri"/>
      </font>
      <fill>
        <patternFill>
          <bgColor rgb="FF92D050"/>
        </patternFill>
      </fill>
    </dxf>
    <dxf>
      <font>
        <sz val="11"/>
        <color rgb="FF000000"/>
        <name val="Calibri"/>
      </font>
      <fill>
        <patternFill>
          <bgColor rgb="FF00B050"/>
        </patternFill>
      </fill>
    </dxf>
    <dxf>
      <font>
        <sz val="11"/>
        <color rgb="FF000000"/>
        <name val="Calibri"/>
      </font>
      <fill>
        <patternFill>
          <bgColor rgb="FF00B0F0"/>
        </patternFill>
      </fill>
    </dxf>
    <dxf>
      <font>
        <sz val="11"/>
        <color rgb="FF000000"/>
        <name val="Calibri"/>
      </font>
      <fill>
        <patternFill>
          <bgColor rgb="FFFCD5B5"/>
        </patternFill>
      </fill>
    </dxf>
    <dxf>
      <font>
        <sz val="11"/>
        <color rgb="FF000000"/>
        <name val="Calibri"/>
      </font>
      <fill>
        <patternFill>
          <bgColor rgb="FFC4BD97"/>
        </patternFill>
      </fill>
    </dxf>
    <dxf>
      <font>
        <sz val="11"/>
        <color rgb="FF000000"/>
        <name val="Calibri"/>
      </font>
      <fill>
        <patternFill>
          <bgColor rgb="FFBFBFBF"/>
        </patternFill>
      </fill>
    </dxf>
    <dxf>
      <font>
        <sz val="11"/>
        <color rgb="FF000000"/>
        <name val="Calibri"/>
      </font>
      <fill>
        <patternFill>
          <bgColor rgb="FFCC0099"/>
        </patternFill>
      </fill>
    </dxf>
    <dxf>
      <font>
        <sz val="11"/>
        <color rgb="FF000000"/>
        <name val="Calibri"/>
      </font>
      <fill>
        <patternFill>
          <bgColor rgb="FF008080"/>
        </patternFill>
      </fill>
    </dxf>
    <dxf>
      <font>
        <sz val="11"/>
        <color rgb="FF000000"/>
        <name val="Calibri"/>
      </font>
      <fill>
        <patternFill>
          <bgColor rgb="FF993300"/>
        </patternFill>
      </fill>
    </dxf>
    <dxf>
      <font>
        <sz val="11"/>
        <color rgb="FFFFFFFF"/>
        <name val="Calibri"/>
      </font>
      <fill>
        <patternFill>
          <bgColor rgb="FF0D0D0D"/>
        </patternFill>
      </fill>
    </dxf>
    <dxf>
      <font>
        <sz val="11"/>
        <color rgb="FF000000"/>
        <name val="Calibri"/>
      </font>
      <fill>
        <patternFill>
          <bgColor rgb="FFBFBFBF"/>
        </patternFill>
      </fill>
    </dxf>
    <dxf>
      <font>
        <sz val="11"/>
        <color rgb="FF000000"/>
        <name val="Calibri"/>
      </font>
      <fill>
        <patternFill>
          <bgColor rgb="FFCC0099"/>
        </patternFill>
      </fill>
    </dxf>
    <dxf>
      <font>
        <sz val="11"/>
        <color rgb="FF000000"/>
        <name val="Calibri"/>
      </font>
      <fill>
        <patternFill>
          <bgColor rgb="FF008080"/>
        </patternFill>
      </fill>
    </dxf>
    <dxf>
      <font>
        <sz val="11"/>
        <color rgb="FF000000"/>
        <name val="Calibri"/>
      </font>
      <fill>
        <patternFill>
          <bgColor rgb="FF993300"/>
        </patternFill>
      </fill>
    </dxf>
    <dxf>
      <font>
        <sz val="11"/>
        <color rgb="FFFFFFFF"/>
        <name val="Calibri"/>
      </font>
      <fill>
        <patternFill>
          <bgColor rgb="FF0D0D0D"/>
        </patternFill>
      </fill>
    </dxf>
    <dxf>
      <font>
        <sz val="11"/>
        <color rgb="FF000000"/>
        <name val="Calibri"/>
      </font>
      <fill>
        <patternFill>
          <bgColor rgb="FFFCD5B5"/>
        </patternFill>
      </fill>
    </dxf>
    <dxf>
      <font>
        <sz val="11"/>
        <color rgb="FF000000"/>
        <name val="Calibri"/>
      </font>
      <fill>
        <patternFill>
          <bgColor rgb="FFE46C0A"/>
        </patternFill>
      </fill>
    </dxf>
    <dxf>
      <font>
        <sz val="11"/>
        <color rgb="FF000000"/>
        <name val="Calibri"/>
      </font>
      <fill>
        <patternFill>
          <bgColor rgb="FFFFFF00"/>
        </patternFill>
      </fill>
    </dxf>
    <dxf>
      <font>
        <sz val="11"/>
        <color rgb="FF9C0006"/>
        <name val="Calibri"/>
      </font>
      <fill>
        <patternFill>
          <bgColor rgb="FFFFC7CE"/>
        </patternFill>
      </fill>
    </dxf>
    <dxf>
      <font>
        <sz val="11"/>
        <color rgb="FF9C6500"/>
        <name val="Calibri"/>
      </font>
      <fill>
        <patternFill>
          <bgColor rgb="FFFFEB9C"/>
        </patternFill>
      </fill>
    </dxf>
    <dxf>
      <font>
        <sz val="11"/>
        <color rgb="FF006100"/>
        <name val="Calibri"/>
      </font>
      <fill>
        <patternFill>
          <bgColor rgb="FFC6EFCE"/>
        </patternFill>
      </fill>
    </dxf>
    <dxf>
      <font>
        <sz val="11"/>
        <color rgb="FF000000"/>
        <name val="Calibri"/>
      </font>
      <fill>
        <patternFill>
          <bgColor rgb="FFFFC7CE"/>
        </patternFill>
      </fill>
    </dxf>
    <dxf>
      <font>
        <sz val="11"/>
        <color rgb="FF000000"/>
        <name val="Calibri"/>
      </font>
      <fill>
        <patternFill>
          <bgColor rgb="FFC00000"/>
        </patternFill>
      </fill>
    </dxf>
    <dxf>
      <font>
        <sz val="11"/>
        <color rgb="FF000000"/>
        <name val="Calibri"/>
      </font>
      <fill>
        <patternFill>
          <bgColor rgb="FFFFC000"/>
        </patternFill>
      </fill>
    </dxf>
    <dxf>
      <font>
        <sz val="11"/>
        <color rgb="FF000000"/>
        <name val="Calibri"/>
      </font>
      <fill>
        <patternFill>
          <bgColor rgb="FFFFFF00"/>
        </patternFill>
      </fill>
    </dxf>
    <dxf>
      <font>
        <sz val="11"/>
        <color rgb="FF000000"/>
        <name val="Calibri"/>
      </font>
      <fill>
        <patternFill>
          <bgColor rgb="FF92D050"/>
        </patternFill>
      </fill>
    </dxf>
    <dxf>
      <font>
        <sz val="11"/>
        <color rgb="FF000000"/>
        <name val="Calibri"/>
      </font>
      <fill>
        <patternFill>
          <bgColor rgb="FF00B050"/>
        </patternFill>
      </fill>
    </dxf>
    <dxf>
      <font>
        <sz val="11"/>
        <color rgb="FF000000"/>
        <name val="Calibri"/>
      </font>
      <fill>
        <patternFill>
          <bgColor rgb="FF00B0F0"/>
        </patternFill>
      </fill>
    </dxf>
    <dxf>
      <font>
        <sz val="11"/>
        <color rgb="FF000000"/>
        <name val="Calibri"/>
      </font>
      <fill>
        <patternFill>
          <bgColor rgb="FFFCD5B5"/>
        </patternFill>
      </fill>
    </dxf>
    <dxf>
      <font>
        <sz val="11"/>
        <color rgb="FF000000"/>
        <name val="Calibri"/>
      </font>
      <fill>
        <patternFill>
          <bgColor rgb="FFC4BD97"/>
        </patternFill>
      </fill>
    </dxf>
    <dxf>
      <font>
        <sz val="11"/>
        <color rgb="FF000000"/>
        <name val="Calibri"/>
      </font>
      <fill>
        <patternFill>
          <bgColor rgb="FFCC0099"/>
        </patternFill>
      </fill>
    </dxf>
    <dxf>
      <font>
        <sz val="11"/>
        <color rgb="FF000000"/>
        <name val="Calibri"/>
      </font>
      <fill>
        <patternFill>
          <bgColor rgb="FF008080"/>
        </patternFill>
      </fill>
    </dxf>
    <dxf>
      <font>
        <sz val="11"/>
        <color rgb="FF000000"/>
        <name val="Calibri"/>
      </font>
      <fill>
        <patternFill>
          <bgColor rgb="FF993300"/>
        </patternFill>
      </fill>
    </dxf>
    <dxf>
      <font>
        <sz val="11"/>
        <color rgb="FFFFFFFF"/>
        <name val="Calibri"/>
      </font>
      <fill>
        <patternFill>
          <bgColor rgb="FF0D0D0D"/>
        </patternFill>
      </fill>
    </dxf>
    <dxf>
      <font>
        <sz val="11"/>
        <color rgb="FF9C0006"/>
        <name val="Calibri"/>
      </font>
      <fill>
        <patternFill>
          <bgColor rgb="FFFFC7CE"/>
        </patternFill>
      </fill>
    </dxf>
    <dxf>
      <font>
        <sz val="11"/>
        <color rgb="FF9C6500"/>
        <name val="Calibri"/>
      </font>
      <fill>
        <patternFill>
          <bgColor rgb="FFFFEB9C"/>
        </patternFill>
      </fill>
    </dxf>
    <dxf>
      <font>
        <sz val="11"/>
        <color rgb="FF006100"/>
        <name val="Calibri"/>
      </font>
      <fill>
        <patternFill>
          <bgColor rgb="FFC6EFCE"/>
        </patternFill>
      </fill>
    </dxf>
    <dxf>
      <font>
        <sz val="11"/>
        <color rgb="FF000000"/>
        <name val="Calibri"/>
      </font>
      <fill>
        <patternFill>
          <bgColor rgb="FFFFC7CE"/>
        </patternFill>
      </fill>
    </dxf>
    <dxf>
      <font>
        <sz val="11"/>
        <color rgb="FF000000"/>
        <name val="Calibri"/>
      </font>
      <fill>
        <patternFill>
          <bgColor rgb="FFC00000"/>
        </patternFill>
      </fill>
    </dxf>
    <dxf>
      <font>
        <sz val="11"/>
        <color rgb="FF000000"/>
        <name val="Calibri"/>
      </font>
      <fill>
        <patternFill>
          <bgColor rgb="FFFFC000"/>
        </patternFill>
      </fill>
    </dxf>
    <dxf>
      <font>
        <sz val="11"/>
        <color rgb="FF000000"/>
        <name val="Calibri"/>
      </font>
      <fill>
        <patternFill>
          <bgColor rgb="FFFFFF00"/>
        </patternFill>
      </fill>
    </dxf>
    <dxf>
      <font>
        <sz val="11"/>
        <color rgb="FF000000"/>
        <name val="Calibri"/>
      </font>
      <fill>
        <patternFill>
          <bgColor rgb="FF92D050"/>
        </patternFill>
      </fill>
    </dxf>
    <dxf>
      <font>
        <sz val="11"/>
        <color rgb="FF000000"/>
        <name val="Calibri"/>
      </font>
      <fill>
        <patternFill>
          <bgColor rgb="FF00B050"/>
        </patternFill>
      </fill>
    </dxf>
    <dxf>
      <font>
        <sz val="11"/>
        <color rgb="FF000000"/>
        <name val="Calibri"/>
      </font>
      <fill>
        <patternFill>
          <bgColor rgb="FF00B0F0"/>
        </patternFill>
      </fill>
    </dxf>
    <dxf>
      <font>
        <sz val="11"/>
        <color rgb="FF000000"/>
        <name val="Calibri"/>
      </font>
      <fill>
        <patternFill>
          <bgColor rgb="FFFCD5B5"/>
        </patternFill>
      </fill>
    </dxf>
    <dxf>
      <font>
        <sz val="11"/>
        <color rgb="FF000000"/>
        <name val="Calibri"/>
      </font>
      <fill>
        <patternFill>
          <bgColor rgb="FFC4BD97"/>
        </patternFill>
      </fill>
    </dxf>
    <dxf>
      <font>
        <sz val="11"/>
        <color rgb="FF000000"/>
        <name val="Calibri"/>
      </font>
      <fill>
        <patternFill>
          <bgColor rgb="FFBFBFBF"/>
        </patternFill>
      </fill>
    </dxf>
    <dxf>
      <font>
        <sz val="11"/>
        <color rgb="FF000000"/>
        <name val="Calibri"/>
      </font>
      <fill>
        <patternFill>
          <bgColor rgb="FFCC0099"/>
        </patternFill>
      </fill>
    </dxf>
    <dxf>
      <font>
        <sz val="11"/>
        <color rgb="FF000000"/>
        <name val="Calibri"/>
      </font>
      <fill>
        <patternFill>
          <bgColor rgb="FF008080"/>
        </patternFill>
      </fill>
    </dxf>
    <dxf>
      <font>
        <sz val="11"/>
        <color rgb="FF000000"/>
        <name val="Calibri"/>
      </font>
      <fill>
        <patternFill>
          <bgColor rgb="FF993300"/>
        </patternFill>
      </fill>
    </dxf>
    <dxf>
      <font>
        <sz val="11"/>
        <color rgb="FFFFFFFF"/>
        <name val="Calibri"/>
      </font>
      <fill>
        <patternFill>
          <bgColor rgb="FF0D0D0D"/>
        </patternFill>
      </fill>
    </dxf>
    <dxf>
      <font>
        <sz val="11"/>
        <color rgb="FF000000"/>
        <name val="Calibri"/>
      </font>
      <fill>
        <patternFill>
          <bgColor rgb="FFCC3300"/>
        </patternFill>
      </fill>
    </dxf>
    <dxf>
      <font>
        <sz val="11"/>
        <color rgb="FF9C0006"/>
        <name val="Calibri"/>
      </font>
      <fill>
        <patternFill>
          <bgColor rgb="FFFFC7CE"/>
        </patternFill>
      </fill>
    </dxf>
    <dxf>
      <font>
        <sz val="11"/>
        <color rgb="FF9C6500"/>
        <name val="Calibri"/>
      </font>
      <fill>
        <patternFill>
          <bgColor rgb="FFFFEB9C"/>
        </patternFill>
      </fill>
    </dxf>
    <dxf>
      <font>
        <sz val="11"/>
        <color rgb="FF006100"/>
        <name val="Calibri"/>
      </font>
      <fill>
        <patternFill>
          <bgColor rgb="FFC6EFCE"/>
        </patternFill>
      </fill>
    </dxf>
    <dxf>
      <font>
        <sz val="11"/>
        <color rgb="FF000000"/>
        <name val="Calibri"/>
      </font>
      <fill>
        <patternFill>
          <bgColor rgb="FFFFC7CE"/>
        </patternFill>
      </fill>
    </dxf>
    <dxf>
      <font>
        <sz val="11"/>
        <color rgb="FF000000"/>
        <name val="Calibri"/>
      </font>
      <fill>
        <patternFill>
          <bgColor rgb="FFC00000"/>
        </patternFill>
      </fill>
    </dxf>
    <dxf>
      <font>
        <sz val="11"/>
        <color rgb="FF000000"/>
        <name val="Calibri"/>
      </font>
      <fill>
        <patternFill>
          <bgColor rgb="FFFFC000"/>
        </patternFill>
      </fill>
    </dxf>
    <dxf>
      <font>
        <sz val="11"/>
        <color rgb="FF000000"/>
        <name val="Calibri"/>
      </font>
      <fill>
        <patternFill>
          <bgColor rgb="FFFFFF00"/>
        </patternFill>
      </fill>
    </dxf>
    <dxf>
      <font>
        <sz val="11"/>
        <color rgb="FF000000"/>
        <name val="Calibri"/>
      </font>
      <fill>
        <patternFill>
          <bgColor rgb="FF92D050"/>
        </patternFill>
      </fill>
    </dxf>
    <dxf>
      <font>
        <sz val="11"/>
        <color rgb="FF000000"/>
        <name val="Calibri"/>
      </font>
      <fill>
        <patternFill>
          <bgColor rgb="FF00B050"/>
        </patternFill>
      </fill>
    </dxf>
    <dxf>
      <font>
        <sz val="11"/>
        <color rgb="FF000000"/>
        <name val="Calibri"/>
      </font>
      <fill>
        <patternFill>
          <bgColor rgb="FF00B0F0"/>
        </patternFill>
      </fill>
    </dxf>
    <dxf>
      <font>
        <sz val="11"/>
        <color rgb="FF000000"/>
        <name val="Calibri"/>
      </font>
      <fill>
        <patternFill>
          <bgColor rgb="FFFCD5B5"/>
        </patternFill>
      </fill>
    </dxf>
    <dxf>
      <font>
        <sz val="11"/>
        <color rgb="FF000000"/>
        <name val="Calibri"/>
      </font>
      <fill>
        <patternFill>
          <bgColor rgb="FFC4BD97"/>
        </patternFill>
      </fill>
    </dxf>
    <dxf>
      <font>
        <sz val="11"/>
        <color rgb="FF000000"/>
        <name val="Calibri"/>
      </font>
      <fill>
        <patternFill>
          <bgColor rgb="FFBFBFBF"/>
        </patternFill>
      </fill>
    </dxf>
    <dxf>
      <font>
        <sz val="11"/>
        <color rgb="FF000000"/>
        <name val="Calibri"/>
      </font>
      <fill>
        <patternFill>
          <bgColor rgb="FFCC0099"/>
        </patternFill>
      </fill>
    </dxf>
    <dxf>
      <font>
        <sz val="11"/>
        <color rgb="FF000000"/>
        <name val="Calibri"/>
      </font>
      <fill>
        <patternFill>
          <bgColor rgb="FF008080"/>
        </patternFill>
      </fill>
    </dxf>
    <dxf>
      <font>
        <sz val="11"/>
        <color rgb="FF000000"/>
        <name val="Calibri"/>
      </font>
      <fill>
        <patternFill>
          <bgColor rgb="FF993300"/>
        </patternFill>
      </fill>
    </dxf>
    <dxf>
      <font>
        <sz val="11"/>
        <color rgb="FFFFFFFF"/>
        <name val="Calibri"/>
      </font>
      <fill>
        <patternFill>
          <bgColor rgb="FF0D0D0D"/>
        </patternFill>
      </fill>
    </dxf>
    <dxf>
      <font>
        <sz val="11"/>
        <color rgb="FF000000"/>
        <name val="Calibri"/>
      </font>
      <fill>
        <patternFill>
          <bgColor rgb="FFCC33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9900"/>
      <rgbColor rgb="FF000099"/>
      <rgbColor rgb="FF9C6500"/>
      <rgbColor rgb="FFCC0099"/>
      <rgbColor rgb="FF008080"/>
      <rgbColor rgb="FFBFBFBF"/>
      <rgbColor rgb="FF7F7F7F"/>
      <rgbColor rgb="FFFFFF66"/>
      <rgbColor rgb="FF953735"/>
      <rgbColor rgb="FFEBF1DE"/>
      <rgbColor rgb="FFC6EFCE"/>
      <rgbColor rgb="FF660066"/>
      <rgbColor rgb="FFD99694"/>
      <rgbColor rgb="FF0066CC"/>
      <rgbColor rgb="FFD9D9D9"/>
      <rgbColor rgb="FF000080"/>
      <rgbColor rgb="FFFF00FF"/>
      <rgbColor rgb="FFCCFF33"/>
      <rgbColor rgb="FF00FFFF"/>
      <rgbColor rgb="FFC00000"/>
      <rgbColor rgb="FF9C0006"/>
      <rgbColor rgb="FF006100"/>
      <rgbColor rgb="FF0000CC"/>
      <rgbColor rgb="FF00B0F0"/>
      <rgbColor rgb="FFD7E4BD"/>
      <rgbColor rgb="FFCCFFCC"/>
      <rgbColor rgb="FFFFFF99"/>
      <rgbColor rgb="FF95B3D7"/>
      <rgbColor rgb="FFFFC7CE"/>
      <rgbColor rgb="FFF2DCDB"/>
      <rgbColor rgb="FFFCD5B5"/>
      <rgbColor rgb="FF558ED5"/>
      <rgbColor rgb="FF33CCCC"/>
      <rgbColor rgb="FF92D050"/>
      <rgbColor rgb="FFFFC000"/>
      <rgbColor rgb="FFFFEB9C"/>
      <rgbColor rgb="FFE46C0A"/>
      <rgbColor rgb="FF595959"/>
      <rgbColor rgb="FFC4BD97"/>
      <rgbColor rgb="FF002060"/>
      <rgbColor rgb="FF00B050"/>
      <rgbColor rgb="FF003300"/>
      <rgbColor rgb="FF0D0D0D"/>
      <rgbColor rgb="FF993300"/>
      <rgbColor rgb="FFCC3300"/>
      <rgbColor rgb="FF1F497D"/>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sanjivksharma@yahoo.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K21"/>
  <sheetViews>
    <sheetView tabSelected="1" zoomScale="80" zoomScaleNormal="80" workbookViewId="0">
      <selection sqref="A1:K1"/>
    </sheetView>
  </sheetViews>
  <sheetFormatPr defaultRowHeight="15.75" x14ac:dyDescent="0.25"/>
  <cols>
    <col min="1" max="1" width="9.140625" style="1"/>
    <col min="2" max="2" width="19.42578125" style="1"/>
    <col min="3" max="3" width="9.140625" style="1"/>
    <col min="4" max="4" width="8" style="1"/>
    <col min="5" max="5" width="8.5703125" style="1"/>
    <col min="6" max="6" width="6.85546875" style="1"/>
    <col min="7" max="7" width="4.85546875" style="1"/>
    <col min="8" max="8" width="9.140625" style="1"/>
    <col min="9" max="9" width="14.28515625" style="1"/>
    <col min="10" max="10" width="9.140625" style="1"/>
    <col min="11" max="11" width="20.5703125" style="1"/>
    <col min="12" max="12" width="0" style="1" hidden="1"/>
    <col min="13" max="1025" width="9.140625" style="1"/>
  </cols>
  <sheetData>
    <row r="1" spans="1:1024" ht="43.5" customHeight="1" x14ac:dyDescent="0.25">
      <c r="A1" s="212" t="s">
        <v>0</v>
      </c>
      <c r="B1" s="212"/>
      <c r="C1" s="212"/>
      <c r="D1" s="212"/>
      <c r="E1" s="212"/>
      <c r="F1" s="212"/>
      <c r="G1" s="212"/>
      <c r="H1" s="212"/>
      <c r="I1" s="212"/>
      <c r="J1" s="212"/>
      <c r="K1" s="212"/>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s="213" t="s">
        <v>1</v>
      </c>
      <c r="B2" s="213"/>
      <c r="C2" s="213"/>
      <c r="D2" s="213"/>
      <c r="E2" s="213"/>
      <c r="F2" s="213"/>
      <c r="G2" s="213"/>
      <c r="H2" s="213"/>
      <c r="I2" s="213"/>
      <c r="J2" s="213"/>
      <c r="K2" s="213"/>
      <c r="L2" s="213"/>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15.75" customHeight="1" x14ac:dyDescent="0.25">
      <c r="A3" s="214"/>
      <c r="B3" s="214"/>
      <c r="C3" s="214"/>
      <c r="D3" s="214"/>
      <c r="E3" s="214"/>
      <c r="F3" s="214"/>
      <c r="G3" s="214"/>
      <c r="H3" s="214"/>
      <c r="I3" s="214"/>
      <c r="J3" s="214"/>
      <c r="K3" s="214"/>
      <c r="L3" s="2"/>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s="3" customFormat="1" ht="31.5" customHeight="1" x14ac:dyDescent="0.25">
      <c r="A4" s="215" t="s">
        <v>2</v>
      </c>
      <c r="B4" s="215"/>
      <c r="C4" s="215"/>
      <c r="D4" s="215"/>
      <c r="E4" s="215"/>
      <c r="F4" s="215"/>
      <c r="G4" s="215"/>
      <c r="H4" s="215"/>
      <c r="I4" s="215"/>
      <c r="J4" s="215"/>
      <c r="K4" s="215"/>
      <c r="L4" s="2"/>
    </row>
    <row r="5" spans="1:1024" ht="15.75" customHeight="1" x14ac:dyDescent="0.25">
      <c r="A5" s="214"/>
      <c r="B5" s="214"/>
      <c r="C5" s="214"/>
      <c r="D5" s="214"/>
      <c r="E5" s="214"/>
      <c r="F5" s="214"/>
      <c r="G5" s="214"/>
      <c r="H5" s="214"/>
      <c r="I5" s="214"/>
      <c r="J5" s="214"/>
      <c r="K5" s="214"/>
      <c r="L5" s="2"/>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34.5" customHeight="1" x14ac:dyDescent="0.25">
      <c r="A6" s="216" t="s">
        <v>3</v>
      </c>
      <c r="B6" s="216"/>
      <c r="C6" s="216"/>
      <c r="D6" s="216"/>
      <c r="E6" s="216"/>
      <c r="F6" s="216"/>
      <c r="G6" s="216"/>
      <c r="H6" s="216"/>
      <c r="I6" s="216"/>
      <c r="J6" s="216"/>
      <c r="K6" s="216"/>
      <c r="L6" s="2"/>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5.75" customHeight="1" x14ac:dyDescent="0.25">
      <c r="A7" s="214"/>
      <c r="B7" s="214"/>
      <c r="C7" s="214"/>
      <c r="D7" s="214"/>
      <c r="E7" s="214"/>
      <c r="F7" s="214"/>
      <c r="G7" s="214"/>
      <c r="H7" s="214"/>
      <c r="I7" s="214"/>
      <c r="J7" s="214"/>
      <c r="K7" s="214"/>
      <c r="L7" s="2"/>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93" customHeight="1" x14ac:dyDescent="0.25">
      <c r="A8" s="217" t="s">
        <v>4</v>
      </c>
      <c r="B8" s="217"/>
      <c r="C8" s="217"/>
      <c r="D8" s="217"/>
      <c r="E8" s="217"/>
      <c r="F8" s="217"/>
      <c r="G8" s="217"/>
      <c r="H8" s="217"/>
      <c r="I8" s="217"/>
      <c r="J8" s="217"/>
      <c r="K8" s="217"/>
      <c r="L8" s="2"/>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289.5" customHeight="1" x14ac:dyDescent="0.25">
      <c r="A9" s="218" t="s">
        <v>5</v>
      </c>
      <c r="B9" s="218"/>
      <c r="C9" s="218"/>
      <c r="D9" s="218"/>
      <c r="E9" s="218"/>
      <c r="F9" s="218"/>
      <c r="G9" s="218"/>
      <c r="H9" s="218"/>
      <c r="I9" s="218"/>
      <c r="J9" s="218"/>
      <c r="K9" s="218"/>
      <c r="L9" s="2"/>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s="5" customFormat="1" ht="16.5" customHeight="1" x14ac:dyDescent="0.25">
      <c r="A10" s="214"/>
      <c r="B10" s="214"/>
      <c r="C10" s="214"/>
      <c r="D10" s="214"/>
      <c r="E10" s="214"/>
      <c r="F10" s="214"/>
      <c r="G10" s="214"/>
      <c r="H10" s="214"/>
      <c r="I10" s="214"/>
      <c r="J10" s="214"/>
      <c r="K10" s="214"/>
      <c r="L10" s="4"/>
    </row>
    <row r="11" spans="1:1024" ht="144" customHeight="1" x14ac:dyDescent="0.25">
      <c r="A11" s="219" t="s">
        <v>6</v>
      </c>
      <c r="B11" s="219"/>
      <c r="C11" s="219"/>
      <c r="D11" s="219"/>
      <c r="E11" s="219"/>
      <c r="F11" s="219"/>
      <c r="G11" s="219"/>
      <c r="H11" s="219"/>
      <c r="I11" s="219"/>
      <c r="J11" s="219"/>
      <c r="K11" s="219"/>
      <c r="L11" s="219"/>
      <c r="O11"/>
      <c r="P11"/>
    </row>
    <row r="12" spans="1:1024" ht="17.25" customHeight="1" x14ac:dyDescent="0.25">
      <c r="A12" s="214" t="s">
        <v>7</v>
      </c>
      <c r="B12" s="214"/>
      <c r="C12" s="214"/>
      <c r="D12" s="214"/>
      <c r="E12" s="214"/>
      <c r="F12" s="214"/>
      <c r="G12" s="214"/>
      <c r="H12" s="214"/>
      <c r="I12" s="214"/>
      <c r="J12" s="214"/>
      <c r="K12" s="214"/>
      <c r="L12" s="2"/>
      <c r="O12"/>
      <c r="P12"/>
    </row>
    <row r="13" spans="1:1024" ht="53.25" customHeight="1" x14ac:dyDescent="0.25">
      <c r="A13" s="220" t="s">
        <v>8</v>
      </c>
      <c r="B13" s="220"/>
      <c r="C13" s="220"/>
      <c r="D13" s="220"/>
      <c r="E13" s="220"/>
      <c r="F13" s="220"/>
      <c r="G13" s="220"/>
      <c r="H13" s="220"/>
      <c r="I13" s="220"/>
      <c r="J13" s="220"/>
      <c r="K13" s="220"/>
      <c r="L13" s="220"/>
      <c r="O13" s="6"/>
      <c r="P13" s="6"/>
    </row>
    <row r="14" spans="1:1024" ht="17.25" customHeight="1" x14ac:dyDescent="0.25">
      <c r="A14" s="214"/>
      <c r="B14" s="214"/>
      <c r="C14" s="214"/>
      <c r="D14" s="214"/>
      <c r="E14" s="214"/>
      <c r="F14" s="214"/>
      <c r="G14" s="214"/>
      <c r="H14" s="214"/>
      <c r="I14" s="214"/>
      <c r="J14" s="214"/>
      <c r="K14" s="214"/>
      <c r="L14" s="2"/>
      <c r="O14" s="6"/>
      <c r="P14" s="6"/>
    </row>
    <row r="15" spans="1:1024" ht="16.5" customHeight="1" x14ac:dyDescent="0.25">
      <c r="A15" s="221" t="s">
        <v>9</v>
      </c>
      <c r="B15" s="221"/>
      <c r="C15" s="2"/>
      <c r="D15" s="222" t="s">
        <v>10</v>
      </c>
      <c r="E15" s="222"/>
      <c r="F15" s="222"/>
      <c r="G15" s="222"/>
      <c r="H15" s="2"/>
      <c r="I15" s="223" t="s">
        <v>11</v>
      </c>
      <c r="J15" s="223"/>
      <c r="K15" s="223"/>
      <c r="L15" s="2"/>
      <c r="O15" s="6"/>
      <c r="P15" s="6"/>
    </row>
    <row r="16" spans="1:1024" ht="19.5" customHeight="1" x14ac:dyDescent="0.25">
      <c r="A16" s="7" t="s">
        <v>12</v>
      </c>
      <c r="B16" s="8" t="s">
        <v>13</v>
      </c>
      <c r="C16" s="2"/>
      <c r="D16" s="9">
        <v>101</v>
      </c>
      <c r="E16" s="224" t="s">
        <v>14</v>
      </c>
      <c r="F16" s="224"/>
      <c r="G16" s="224"/>
      <c r="H16" s="2"/>
      <c r="I16" s="223"/>
      <c r="J16" s="223"/>
      <c r="K16" s="223"/>
      <c r="L16" s="2"/>
      <c r="O16" s="6"/>
      <c r="P16" s="6"/>
    </row>
    <row r="17" spans="1:16" ht="15.75" customHeight="1" x14ac:dyDescent="0.25">
      <c r="A17" s="9" t="s">
        <v>15</v>
      </c>
      <c r="B17" s="10" t="s">
        <v>16</v>
      </c>
      <c r="C17" s="2"/>
      <c r="D17" s="9">
        <v>2</v>
      </c>
      <c r="E17" s="224" t="s">
        <v>17</v>
      </c>
      <c r="F17" s="224"/>
      <c r="G17" s="224"/>
      <c r="H17" s="2"/>
      <c r="I17" s="11" t="s">
        <v>18</v>
      </c>
      <c r="J17" s="11"/>
      <c r="K17" s="11"/>
      <c r="L17" s="2"/>
      <c r="O17" s="6"/>
      <c r="P17" s="6"/>
    </row>
    <row r="18" spans="1:16" ht="15.75" customHeight="1" x14ac:dyDescent="0.25">
      <c r="A18" s="9" t="s">
        <v>19</v>
      </c>
      <c r="B18" s="10" t="s">
        <v>20</v>
      </c>
      <c r="C18" s="2"/>
      <c r="D18" s="9">
        <v>41</v>
      </c>
      <c r="E18" s="224" t="s">
        <v>21</v>
      </c>
      <c r="F18" s="224"/>
      <c r="G18" s="224"/>
      <c r="H18" s="2"/>
      <c r="I18" s="11" t="s">
        <v>22</v>
      </c>
      <c r="J18" s="11"/>
      <c r="K18" s="11"/>
      <c r="L18" s="2"/>
      <c r="O18" s="6"/>
      <c r="P18" s="6"/>
    </row>
    <row r="19" spans="1:16" ht="15.75" customHeight="1" x14ac:dyDescent="0.25">
      <c r="A19" s="9" t="s">
        <v>23</v>
      </c>
      <c r="B19" s="10" t="s">
        <v>24</v>
      </c>
      <c r="C19" s="2"/>
      <c r="D19" s="9">
        <v>86</v>
      </c>
      <c r="E19" s="224" t="s">
        <v>25</v>
      </c>
      <c r="F19" s="224"/>
      <c r="G19" s="224"/>
      <c r="H19" s="2"/>
      <c r="I19" s="11" t="s">
        <v>26</v>
      </c>
      <c r="J19" s="11"/>
      <c r="K19" s="11"/>
      <c r="L19" s="2"/>
      <c r="O19" s="6"/>
      <c r="P19" s="6"/>
    </row>
    <row r="20" spans="1:16" ht="16.5" customHeight="1" x14ac:dyDescent="0.25">
      <c r="A20" s="12" t="s">
        <v>19</v>
      </c>
      <c r="B20" s="13" t="s">
        <v>27</v>
      </c>
      <c r="C20" s="2"/>
      <c r="D20" s="12">
        <v>87</v>
      </c>
      <c r="E20" s="225" t="s">
        <v>28</v>
      </c>
      <c r="F20" s="225"/>
      <c r="G20" s="225"/>
      <c r="H20" s="2"/>
      <c r="I20" s="14" t="s">
        <v>29</v>
      </c>
      <c r="J20" s="11"/>
      <c r="K20" s="11"/>
      <c r="L20" s="2"/>
      <c r="O20" s="6"/>
      <c r="P20" s="6"/>
    </row>
    <row r="21" spans="1:16" x14ac:dyDescent="0.25">
      <c r="A21"/>
      <c r="B21"/>
      <c r="C21" s="2"/>
      <c r="D21" s="15"/>
      <c r="E21" s="226"/>
      <c r="F21" s="226"/>
      <c r="G21" s="226"/>
      <c r="H21" s="2"/>
      <c r="I21" s="16">
        <v>9418133050</v>
      </c>
      <c r="J21" s="17"/>
      <c r="K21" s="17"/>
      <c r="L21" s="2"/>
      <c r="O21" s="6"/>
      <c r="P21" s="6"/>
    </row>
  </sheetData>
  <sheetProtection algorithmName="SHA-512" hashValue="AevNK4OFprkAFc9wIXv0LpoI/SZXH1oWLMYUFzCBFHjENdqCGDrDA+InTpvyeQ3lPnKUa8pTXMrQBAjHcG1HMg==" saltValue="ursD6Vu+lEYd6eAqYdpzww==" spinCount="100000" sheet="1" objects="1" scenarios="1"/>
  <mergeCells count="23">
    <mergeCell ref="E17:G17"/>
    <mergeCell ref="E18:G18"/>
    <mergeCell ref="E19:G19"/>
    <mergeCell ref="E20:G20"/>
    <mergeCell ref="E21:G21"/>
    <mergeCell ref="A11:L11"/>
    <mergeCell ref="A12:K12"/>
    <mergeCell ref="A13:L13"/>
    <mergeCell ref="A14:K14"/>
    <mergeCell ref="A15:B15"/>
    <mergeCell ref="D15:G15"/>
    <mergeCell ref="I15:K16"/>
    <mergeCell ref="E16:G16"/>
    <mergeCell ref="A6:K6"/>
    <mergeCell ref="A7:K7"/>
    <mergeCell ref="A8:K8"/>
    <mergeCell ref="A9:K9"/>
    <mergeCell ref="A10:K10"/>
    <mergeCell ref="A1:K1"/>
    <mergeCell ref="A2:L2"/>
    <mergeCell ref="A3:K3"/>
    <mergeCell ref="A4:K4"/>
    <mergeCell ref="A5:K5"/>
  </mergeCells>
  <hyperlinks>
    <hyperlink ref="I20" r:id="rId1"/>
  </hyperlinks>
  <printOptions horizontalCentered="1" verticalCentered="1"/>
  <pageMargins left="0.42013888888888901" right="0.22013888888888899" top="0.35" bottom="0.74791666666666701" header="0.51180555555555496" footer="0.51180555555555496"/>
  <pageSetup paperSize="0" scale="0" firstPageNumber="0" orientation="portrait" usePrinterDefaults="0"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AMK18"/>
  <sheetViews>
    <sheetView zoomScale="70" zoomScaleNormal="70" workbookViewId="0">
      <selection activeCell="AU9" sqref="AU9"/>
    </sheetView>
  </sheetViews>
  <sheetFormatPr defaultRowHeight="15.75" x14ac:dyDescent="0.25"/>
  <cols>
    <col min="1" max="1" width="4.85546875" style="174"/>
    <col min="2" max="2" width="8.7109375" style="174"/>
    <col min="3" max="3" width="6.5703125" style="174"/>
    <col min="4" max="6" width="4.42578125" style="174"/>
    <col min="7" max="7" width="4.5703125" style="174"/>
    <col min="8" max="8" width="4.42578125" style="174"/>
    <col min="9" max="9" width="9.28515625" style="174"/>
    <col min="10" max="10" width="9.85546875" style="174"/>
    <col min="11" max="11" width="10" style="174"/>
    <col min="12" max="39" width="4.7109375" style="174"/>
    <col min="40" max="40" width="5.5703125" style="174"/>
    <col min="41" max="41" width="6" style="174"/>
    <col min="42" max="42" width="7.28515625" style="174"/>
    <col min="43" max="43" width="5.7109375" style="174"/>
    <col min="44" max="44" width="6.28515625" style="174"/>
    <col min="45" max="46" width="8.7109375" style="174"/>
    <col min="47" max="47" width="6.85546875" style="174"/>
    <col min="48" max="1025" width="9.140625" style="174"/>
  </cols>
  <sheetData>
    <row r="1" spans="1:1025" ht="18.75" x14ac:dyDescent="0.25">
      <c r="A1" s="262" t="s">
        <v>139</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c r="AN1" s="262"/>
      <c r="AO1" s="262"/>
      <c r="AP1" s="262"/>
      <c r="AQ1" s="262"/>
      <c r="AR1" s="262"/>
      <c r="AS1" s="262"/>
      <c r="AT1" s="262"/>
      <c r="AU1" s="262"/>
    </row>
    <row r="2" spans="1:1025" x14ac:dyDescent="0.25">
      <c r="A2" s="263" t="s">
        <v>140</v>
      </c>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row>
    <row r="3" spans="1:1025" ht="15.75" customHeight="1" x14ac:dyDescent="0.25">
      <c r="A3" s="264" t="s">
        <v>141</v>
      </c>
      <c r="B3" s="264" t="s">
        <v>142</v>
      </c>
      <c r="C3" s="261" t="s">
        <v>109</v>
      </c>
      <c r="D3" s="261"/>
      <c r="E3" s="261"/>
      <c r="F3" s="261" t="s">
        <v>143</v>
      </c>
      <c r="G3" s="261"/>
      <c r="H3" s="261"/>
      <c r="I3" s="261" t="s">
        <v>144</v>
      </c>
      <c r="J3" s="261"/>
      <c r="K3" s="261"/>
      <c r="L3" s="265" t="s">
        <v>145</v>
      </c>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row>
    <row r="4" spans="1:1025" ht="36" customHeight="1" x14ac:dyDescent="0.25">
      <c r="A4" s="264"/>
      <c r="B4" s="264"/>
      <c r="C4" s="261"/>
      <c r="D4" s="261"/>
      <c r="E4" s="261"/>
      <c r="F4" s="261"/>
      <c r="G4" s="261"/>
      <c r="H4" s="261"/>
      <c r="I4" s="261"/>
      <c r="J4" s="261"/>
      <c r="K4" s="261"/>
      <c r="L4" s="261" t="s">
        <v>38</v>
      </c>
      <c r="M4" s="261"/>
      <c r="N4" s="261"/>
      <c r="O4" s="261" t="s">
        <v>39</v>
      </c>
      <c r="P4" s="261"/>
      <c r="Q4" s="261"/>
      <c r="R4" s="261" t="s">
        <v>37</v>
      </c>
      <c r="S4" s="261"/>
      <c r="T4" s="261"/>
      <c r="U4" s="261" t="s">
        <v>36</v>
      </c>
      <c r="V4" s="261"/>
      <c r="W4" s="261"/>
      <c r="X4" s="261" t="s">
        <v>41</v>
      </c>
      <c r="Y4" s="261"/>
      <c r="Z4" s="261"/>
      <c r="AA4" s="261" t="s">
        <v>40</v>
      </c>
      <c r="AB4" s="261"/>
      <c r="AC4" s="261"/>
      <c r="AD4" s="261" t="s">
        <v>42</v>
      </c>
      <c r="AE4" s="261"/>
      <c r="AF4" s="261"/>
      <c r="AG4" s="261" t="s">
        <v>43</v>
      </c>
      <c r="AH4" s="261"/>
      <c r="AI4" s="261"/>
      <c r="AJ4" s="261" t="s">
        <v>90</v>
      </c>
      <c r="AK4" s="261"/>
      <c r="AL4" s="261"/>
      <c r="AM4" s="261" t="s">
        <v>146</v>
      </c>
      <c r="AN4" s="261"/>
      <c r="AO4" s="261"/>
      <c r="AP4" s="261" t="s">
        <v>147</v>
      </c>
      <c r="AQ4" s="261"/>
      <c r="AR4" s="261"/>
      <c r="AS4" s="261" t="s">
        <v>148</v>
      </c>
      <c r="AT4" s="261"/>
      <c r="AU4" s="261"/>
    </row>
    <row r="5" spans="1:1025" x14ac:dyDescent="0.25">
      <c r="A5" s="264"/>
      <c r="B5" s="264"/>
      <c r="C5" s="175" t="s">
        <v>93</v>
      </c>
      <c r="D5" s="175" t="s">
        <v>59</v>
      </c>
      <c r="E5" s="175" t="s">
        <v>92</v>
      </c>
      <c r="F5" s="175" t="s">
        <v>93</v>
      </c>
      <c r="G5" s="175" t="s">
        <v>59</v>
      </c>
      <c r="H5" s="175" t="s">
        <v>92</v>
      </c>
      <c r="I5" s="175" t="s">
        <v>93</v>
      </c>
      <c r="J5" s="175" t="s">
        <v>59</v>
      </c>
      <c r="K5" s="175" t="s">
        <v>92</v>
      </c>
      <c r="L5" s="175" t="s">
        <v>93</v>
      </c>
      <c r="M5" s="175" t="s">
        <v>59</v>
      </c>
      <c r="N5" s="175" t="s">
        <v>92</v>
      </c>
      <c r="O5" s="175" t="s">
        <v>93</v>
      </c>
      <c r="P5" s="175" t="s">
        <v>59</v>
      </c>
      <c r="Q5" s="175" t="s">
        <v>92</v>
      </c>
      <c r="R5" s="175" t="s">
        <v>93</v>
      </c>
      <c r="S5" s="175" t="s">
        <v>59</v>
      </c>
      <c r="T5" s="175" t="s">
        <v>92</v>
      </c>
      <c r="U5" s="175" t="s">
        <v>93</v>
      </c>
      <c r="V5" s="175" t="s">
        <v>59</v>
      </c>
      <c r="W5" s="175" t="s">
        <v>92</v>
      </c>
      <c r="X5" s="175" t="s">
        <v>93</v>
      </c>
      <c r="Y5" s="175" t="s">
        <v>59</v>
      </c>
      <c r="Z5" s="175" t="s">
        <v>92</v>
      </c>
      <c r="AA5" s="175" t="s">
        <v>93</v>
      </c>
      <c r="AB5" s="175" t="s">
        <v>59</v>
      </c>
      <c r="AC5" s="175" t="s">
        <v>92</v>
      </c>
      <c r="AD5" s="175" t="s">
        <v>93</v>
      </c>
      <c r="AE5" s="175" t="s">
        <v>59</v>
      </c>
      <c r="AF5" s="175" t="s">
        <v>92</v>
      </c>
      <c r="AG5" s="175" t="s">
        <v>93</v>
      </c>
      <c r="AH5" s="175" t="s">
        <v>59</v>
      </c>
      <c r="AI5" s="175" t="s">
        <v>92</v>
      </c>
      <c r="AJ5" s="175" t="s">
        <v>93</v>
      </c>
      <c r="AK5" s="175" t="s">
        <v>59</v>
      </c>
      <c r="AL5" s="175" t="s">
        <v>92</v>
      </c>
      <c r="AM5" s="175" t="s">
        <v>93</v>
      </c>
      <c r="AN5" s="175" t="s">
        <v>59</v>
      </c>
      <c r="AO5" s="175" t="s">
        <v>92</v>
      </c>
      <c r="AP5" s="175" t="s">
        <v>93</v>
      </c>
      <c r="AQ5" s="175" t="s">
        <v>59</v>
      </c>
      <c r="AR5" s="175" t="s">
        <v>92</v>
      </c>
      <c r="AS5" s="175" t="s">
        <v>93</v>
      </c>
      <c r="AT5" s="175" t="s">
        <v>59</v>
      </c>
      <c r="AU5" s="175" t="s">
        <v>92</v>
      </c>
    </row>
    <row r="6" spans="1:1025" ht="25.5" customHeight="1" x14ac:dyDescent="0.25">
      <c r="A6" s="176">
        <v>1</v>
      </c>
      <c r="B6" s="177" t="str">
        <f>MAIN!B6</f>
        <v>English</v>
      </c>
      <c r="C6" s="178">
        <f>MAIN!B27</f>
        <v>41</v>
      </c>
      <c r="D6" s="178">
        <f>MAIN!B20</f>
        <v>24</v>
      </c>
      <c r="E6" s="178">
        <f>SUM(C6:D6)</f>
        <v>65</v>
      </c>
      <c r="F6" s="179">
        <f>MAIN!$X$31</f>
        <v>41</v>
      </c>
      <c r="G6" s="179">
        <f>MAIN!$X$47</f>
        <v>24</v>
      </c>
      <c r="H6" s="179">
        <f>SUM(F6:G6)</f>
        <v>65</v>
      </c>
      <c r="I6" s="180">
        <f>MAIN!$X$32</f>
        <v>100</v>
      </c>
      <c r="J6" s="180">
        <f>MAIN!$X$48</f>
        <v>100</v>
      </c>
      <c r="K6" s="180">
        <f>MAIN!$X$16</f>
        <v>100</v>
      </c>
      <c r="L6" s="179">
        <f>MAIN!$X$21</f>
        <v>4</v>
      </c>
      <c r="M6" s="179">
        <f>MAIN!$X$37</f>
        <v>4</v>
      </c>
      <c r="N6" s="179">
        <f>MAIN!$X$5</f>
        <v>8</v>
      </c>
      <c r="O6" s="179">
        <f>MAIN!$X$22</f>
        <v>2</v>
      </c>
      <c r="P6" s="179">
        <f>MAIN!$X$38</f>
        <v>2</v>
      </c>
      <c r="Q6" s="179">
        <f>MAIN!$X$6</f>
        <v>4</v>
      </c>
      <c r="R6" s="179">
        <f>MAIN!$X$23</f>
        <v>10</v>
      </c>
      <c r="S6" s="179">
        <f>MAIN!$X$39</f>
        <v>2</v>
      </c>
      <c r="T6" s="179">
        <f>MAIN!$X$7</f>
        <v>12</v>
      </c>
      <c r="U6" s="179">
        <f>MAIN!$X$24</f>
        <v>6</v>
      </c>
      <c r="V6" s="179">
        <f>MAIN!$X$40</f>
        <v>3</v>
      </c>
      <c r="W6" s="179">
        <f>MAIN!$X$8</f>
        <v>9</v>
      </c>
      <c r="X6" s="179">
        <f>MAIN!$X$25</f>
        <v>6</v>
      </c>
      <c r="Y6" s="179">
        <f>MAIN!$X$41</f>
        <v>7</v>
      </c>
      <c r="Z6" s="179">
        <f>MAIN!$X$9</f>
        <v>13</v>
      </c>
      <c r="AA6" s="179">
        <f>MAIN!$X$26</f>
        <v>9</v>
      </c>
      <c r="AB6" s="179">
        <f>MAIN!$X$42</f>
        <v>6</v>
      </c>
      <c r="AC6" s="179">
        <f>MAIN!$X$10</f>
        <v>15</v>
      </c>
      <c r="AD6" s="179">
        <f>MAIN!$X$27</f>
        <v>3</v>
      </c>
      <c r="AE6" s="179">
        <f>MAIN!$X$43</f>
        <v>0</v>
      </c>
      <c r="AF6" s="179">
        <f>MAIN!$X$11</f>
        <v>3</v>
      </c>
      <c r="AG6" s="179">
        <f>MAIN!$X$28</f>
        <v>1</v>
      </c>
      <c r="AH6" s="179">
        <f>MAIN!$X$44</f>
        <v>0</v>
      </c>
      <c r="AI6" s="179">
        <f>MAIN!$X$12</f>
        <v>1</v>
      </c>
      <c r="AJ6" s="179">
        <f>MAIN!$X$29</f>
        <v>0</v>
      </c>
      <c r="AK6" s="179">
        <f>MAIN!$X$45</f>
        <v>0</v>
      </c>
      <c r="AL6" s="179">
        <f>MAIN!$X$13</f>
        <v>0</v>
      </c>
      <c r="AM6" s="179">
        <f>MAIN!$X$30</f>
        <v>41</v>
      </c>
      <c r="AN6" s="179">
        <f>MAIN!$X$46</f>
        <v>24</v>
      </c>
      <c r="AO6" s="179">
        <f>MAIN!$X$14</f>
        <v>65</v>
      </c>
      <c r="AP6" s="178">
        <f t="shared" ref="AP6:AQ10" si="0">L6*8+O6*7+R6*6+U6*5+X6*4+AA6*3+AD6*2+AG6*1+AJ6*0</f>
        <v>194</v>
      </c>
      <c r="AQ6" s="178">
        <f t="shared" si="0"/>
        <v>119</v>
      </c>
      <c r="AR6" s="178">
        <f>AP6+AQ6</f>
        <v>313</v>
      </c>
      <c r="AS6" s="180">
        <f>MAIN!$X$33</f>
        <v>59.146341463414629</v>
      </c>
      <c r="AT6" s="180">
        <f>MAIN!$X$49</f>
        <v>61.979166666666664</v>
      </c>
      <c r="AU6" s="181">
        <f>MAIN!$X$17</f>
        <v>60.192307692307686</v>
      </c>
    </row>
    <row r="7" spans="1:1025" ht="25.5" customHeight="1" x14ac:dyDescent="0.25">
      <c r="A7" s="176">
        <v>2</v>
      </c>
      <c r="B7" s="177" t="str">
        <f>MAIN!B7</f>
        <v>Hindi</v>
      </c>
      <c r="C7" s="178">
        <f>MAIN!B28</f>
        <v>41</v>
      </c>
      <c r="D7" s="178">
        <f>MAIN!B21</f>
        <v>24</v>
      </c>
      <c r="E7" s="178">
        <f>SUM(C7:D7)</f>
        <v>65</v>
      </c>
      <c r="F7" s="179">
        <f>MAIN!$Y$31</f>
        <v>41</v>
      </c>
      <c r="G7" s="179">
        <f>MAIN!$Y$47</f>
        <v>24</v>
      </c>
      <c r="H7" s="179">
        <f>SUM(F7:G7)</f>
        <v>65</v>
      </c>
      <c r="I7" s="180">
        <f>MAIN!$Y$32</f>
        <v>100</v>
      </c>
      <c r="J7" s="180">
        <f>MAIN!$Y$48</f>
        <v>100</v>
      </c>
      <c r="K7" s="180">
        <f>MAIN!$Y$16</f>
        <v>100</v>
      </c>
      <c r="L7" s="179">
        <f>MAIN!$Y$21</f>
        <v>8</v>
      </c>
      <c r="M7" s="179">
        <f>MAIN!$Y$37</f>
        <v>14</v>
      </c>
      <c r="N7" s="179">
        <f>MAIN!$Y$5</f>
        <v>22</v>
      </c>
      <c r="O7" s="179">
        <f>MAIN!$Y$22</f>
        <v>10</v>
      </c>
      <c r="P7" s="179">
        <f>MAIN!$Y$38</f>
        <v>3</v>
      </c>
      <c r="Q7" s="179">
        <f>MAIN!$Y$6</f>
        <v>13</v>
      </c>
      <c r="R7" s="179">
        <f>MAIN!$Y$23</f>
        <v>6</v>
      </c>
      <c r="S7" s="179">
        <f>MAIN!$Y$39</f>
        <v>4</v>
      </c>
      <c r="T7" s="179">
        <f>MAIN!$Y$7</f>
        <v>10</v>
      </c>
      <c r="U7" s="179">
        <f>MAIN!$Y$24</f>
        <v>8</v>
      </c>
      <c r="V7" s="179">
        <f>MAIN!$Y$40</f>
        <v>2</v>
      </c>
      <c r="W7" s="179">
        <f>MAIN!$Y$8</f>
        <v>10</v>
      </c>
      <c r="X7" s="179">
        <f>MAIN!$Y$25</f>
        <v>8</v>
      </c>
      <c r="Y7" s="179">
        <f>MAIN!$Y$41</f>
        <v>0</v>
      </c>
      <c r="Z7" s="179">
        <f>MAIN!$Y$9</f>
        <v>8</v>
      </c>
      <c r="AA7" s="179">
        <f>MAIN!$Y$26</f>
        <v>0</v>
      </c>
      <c r="AB7" s="179">
        <f>MAIN!$Y$42</f>
        <v>1</v>
      </c>
      <c r="AC7" s="179">
        <f>MAIN!$Y$10</f>
        <v>1</v>
      </c>
      <c r="AD7" s="179">
        <f>MAIN!$Y$27</f>
        <v>1</v>
      </c>
      <c r="AE7" s="179">
        <f>MAIN!$Y$43</f>
        <v>0</v>
      </c>
      <c r="AF7" s="179">
        <f>MAIN!$Y$11</f>
        <v>1</v>
      </c>
      <c r="AG7" s="179">
        <f>MAIN!$Y$28</f>
        <v>0</v>
      </c>
      <c r="AH7" s="179">
        <f>MAIN!$Y$44</f>
        <v>0</v>
      </c>
      <c r="AI7" s="179">
        <f>MAIN!$Y$12</f>
        <v>0</v>
      </c>
      <c r="AJ7" s="179">
        <f>MAIN!$Y$29</f>
        <v>0</v>
      </c>
      <c r="AK7" s="179">
        <f>MAIN!$Y$45</f>
        <v>0</v>
      </c>
      <c r="AL7" s="179">
        <f>MAIN!$Y$13</f>
        <v>0</v>
      </c>
      <c r="AM7" s="179">
        <f>MAIN!$Y$30</f>
        <v>41</v>
      </c>
      <c r="AN7" s="179">
        <f>MAIN!$Y$46</f>
        <v>24</v>
      </c>
      <c r="AO7" s="179">
        <f>MAIN!$Y$14</f>
        <v>65</v>
      </c>
      <c r="AP7" s="178">
        <f t="shared" si="0"/>
        <v>244</v>
      </c>
      <c r="AQ7" s="178">
        <f t="shared" si="0"/>
        <v>170</v>
      </c>
      <c r="AR7" s="178">
        <f>AP7+AQ7</f>
        <v>414</v>
      </c>
      <c r="AS7" s="180">
        <f>MAIN!$Y$33</f>
        <v>74.390243902439025</v>
      </c>
      <c r="AT7" s="180">
        <f>MAIN!$Y$49</f>
        <v>88.541666666666657</v>
      </c>
      <c r="AU7" s="181">
        <f>MAIN!$Y$17</f>
        <v>79.615384615384613</v>
      </c>
    </row>
    <row r="8" spans="1:1025" ht="25.5" customHeight="1" x14ac:dyDescent="0.25">
      <c r="A8" s="176">
        <v>3</v>
      </c>
      <c r="B8" s="177" t="str">
        <f>MAIN!B8</f>
        <v>Maths</v>
      </c>
      <c r="C8" s="178">
        <f>MAIN!B29+MAIN!B32</f>
        <v>41</v>
      </c>
      <c r="D8" s="178">
        <f>MAIN!B22+MAIN!B25</f>
        <v>24</v>
      </c>
      <c r="E8" s="178">
        <f>SUM(C8:D8)</f>
        <v>65</v>
      </c>
      <c r="F8" s="179">
        <f>MAIN!$Z$31+MAIN!$AC$31</f>
        <v>41</v>
      </c>
      <c r="G8" s="179">
        <f>MAIN!$Z$47 +MAIN!$AC$47</f>
        <v>24</v>
      </c>
      <c r="H8" s="179">
        <f>SUM(F8:G8)</f>
        <v>65</v>
      </c>
      <c r="I8" s="180">
        <f>MAIN!$AD$32</f>
        <v>100</v>
      </c>
      <c r="J8" s="180">
        <f>MAIN!$AD$48</f>
        <v>100</v>
      </c>
      <c r="K8" s="180">
        <f>MAIN!$Z$16</f>
        <v>100</v>
      </c>
      <c r="L8" s="179">
        <f>MAIN!$AD$21</f>
        <v>6</v>
      </c>
      <c r="M8" s="179">
        <f>MAIN!$AD$37</f>
        <v>3</v>
      </c>
      <c r="N8" s="179">
        <f>MAIN!$AD$5</f>
        <v>9</v>
      </c>
      <c r="O8" s="179">
        <f>MAIN!$AD$22</f>
        <v>7</v>
      </c>
      <c r="P8" s="179">
        <f>MAIN!$AD$38</f>
        <v>2</v>
      </c>
      <c r="Q8" s="179">
        <f>MAIN!$AD$6</f>
        <v>9</v>
      </c>
      <c r="R8" s="179">
        <f>MAIN!$AD$23</f>
        <v>7</v>
      </c>
      <c r="S8" s="179">
        <f>MAIN!$AD$39</f>
        <v>7</v>
      </c>
      <c r="T8" s="179">
        <f>MAIN!$AD$7</f>
        <v>14</v>
      </c>
      <c r="U8" s="179">
        <f>MAIN!$AD$24</f>
        <v>5</v>
      </c>
      <c r="V8" s="179">
        <f>MAIN!$AD$40</f>
        <v>4</v>
      </c>
      <c r="W8" s="179">
        <f>MAIN!$AD$8</f>
        <v>9</v>
      </c>
      <c r="X8" s="179">
        <f>MAIN!$AD$25</f>
        <v>6</v>
      </c>
      <c r="Y8" s="179">
        <f>MAIN!$AD$41</f>
        <v>2</v>
      </c>
      <c r="Z8" s="179">
        <f>MAIN!$AD$9</f>
        <v>8</v>
      </c>
      <c r="AA8" s="179">
        <f>MAIN!$AD$26</f>
        <v>6</v>
      </c>
      <c r="AB8" s="179">
        <f>MAIN!$AD$42</f>
        <v>4</v>
      </c>
      <c r="AC8" s="179">
        <f>MAIN!$AD$10</f>
        <v>10</v>
      </c>
      <c r="AD8" s="179">
        <f>MAIN!$AD$27</f>
        <v>3</v>
      </c>
      <c r="AE8" s="179">
        <f>MAIN!$AD$43</f>
        <v>2</v>
      </c>
      <c r="AF8" s="179">
        <f>MAIN!$AD$11</f>
        <v>5</v>
      </c>
      <c r="AG8" s="179">
        <f>MAIN!$AD$28</f>
        <v>1</v>
      </c>
      <c r="AH8" s="179">
        <f>MAIN!$AD$44</f>
        <v>0</v>
      </c>
      <c r="AI8" s="179">
        <f>MAIN!$AD$12</f>
        <v>1</v>
      </c>
      <c r="AJ8" s="179">
        <f>MAIN!$AD$29</f>
        <v>0</v>
      </c>
      <c r="AK8" s="179">
        <f>MAIN!$AD$45</f>
        <v>0</v>
      </c>
      <c r="AL8" s="179">
        <f>MAIN!$AD$13</f>
        <v>0</v>
      </c>
      <c r="AM8" s="179">
        <f>MAIN!$AD$30</f>
        <v>41</v>
      </c>
      <c r="AN8" s="179">
        <f>MAIN!$AD$46</f>
        <v>24</v>
      </c>
      <c r="AO8" s="179">
        <f>MAIN!$AD$14</f>
        <v>65</v>
      </c>
      <c r="AP8" s="178">
        <f t="shared" si="0"/>
        <v>213</v>
      </c>
      <c r="AQ8" s="178">
        <f t="shared" si="0"/>
        <v>124</v>
      </c>
      <c r="AR8" s="178">
        <f>AP8+AQ8</f>
        <v>337</v>
      </c>
      <c r="AS8" s="180">
        <f>MAIN!$AD$33</f>
        <v>64.939024390243901</v>
      </c>
      <c r="AT8" s="180">
        <f>MAIN!$AD$49</f>
        <v>64.583333333333343</v>
      </c>
      <c r="AU8" s="181">
        <f>MAIN!$AD$17</f>
        <v>64.807692307692307</v>
      </c>
    </row>
    <row r="9" spans="1:1025" ht="25.5" customHeight="1" x14ac:dyDescent="0.25">
      <c r="A9" s="176">
        <v>4</v>
      </c>
      <c r="B9" s="177" t="str">
        <f>MAIN!B9</f>
        <v>Science</v>
      </c>
      <c r="C9" s="178">
        <f>MAIN!B30</f>
        <v>41</v>
      </c>
      <c r="D9" s="178">
        <f>MAIN!B23</f>
        <v>24</v>
      </c>
      <c r="E9" s="178">
        <f>SUM(C9:D9)</f>
        <v>65</v>
      </c>
      <c r="F9" s="179">
        <f>MAIN!$AA$31</f>
        <v>41</v>
      </c>
      <c r="G9" s="179">
        <f>MAIN!$AA$47</f>
        <v>24</v>
      </c>
      <c r="H9" s="179">
        <f>SUM(F9:G9)</f>
        <v>65</v>
      </c>
      <c r="I9" s="180">
        <f>MAIN!$AA$32</f>
        <v>100</v>
      </c>
      <c r="J9" s="180">
        <f>MAIN!$AA$48</f>
        <v>100</v>
      </c>
      <c r="K9" s="180">
        <f>MAIN!$AA$16</f>
        <v>100</v>
      </c>
      <c r="L9" s="179">
        <f>MAIN!$AA$21</f>
        <v>2</v>
      </c>
      <c r="M9" s="179">
        <f>MAIN!$AA$37</f>
        <v>1</v>
      </c>
      <c r="N9" s="179">
        <f>MAIN!$AA$5</f>
        <v>3</v>
      </c>
      <c r="O9" s="179">
        <f>MAIN!$AA$22</f>
        <v>3</v>
      </c>
      <c r="P9" s="179">
        <f>MAIN!$AA$38</f>
        <v>3</v>
      </c>
      <c r="Q9" s="179">
        <f>MAIN!$AA$6</f>
        <v>6</v>
      </c>
      <c r="R9" s="179">
        <f>MAIN!$AA$23</f>
        <v>6</v>
      </c>
      <c r="S9" s="179">
        <f>MAIN!$AA$39</f>
        <v>5</v>
      </c>
      <c r="T9" s="179">
        <f>MAIN!$AA$7</f>
        <v>11</v>
      </c>
      <c r="U9" s="179">
        <f>MAIN!$AA$24</f>
        <v>11</v>
      </c>
      <c r="V9" s="179">
        <f>MAIN!$AA$40</f>
        <v>3</v>
      </c>
      <c r="W9" s="179">
        <f>MAIN!$AA$8</f>
        <v>14</v>
      </c>
      <c r="X9" s="179">
        <f>MAIN!$AA$25</f>
        <v>7</v>
      </c>
      <c r="Y9" s="179">
        <f>MAIN!$AA$41</f>
        <v>2</v>
      </c>
      <c r="Z9" s="179">
        <f>MAIN!$AA$9</f>
        <v>9</v>
      </c>
      <c r="AA9" s="179">
        <f>MAIN!$AA$26</f>
        <v>5</v>
      </c>
      <c r="AB9" s="179">
        <f>MAIN!$AA$42</f>
        <v>5</v>
      </c>
      <c r="AC9" s="179">
        <f>MAIN!$AA$10</f>
        <v>10</v>
      </c>
      <c r="AD9" s="179">
        <f>MAIN!$AA$27</f>
        <v>5</v>
      </c>
      <c r="AE9" s="179">
        <f>MAIN!$AA$43</f>
        <v>3</v>
      </c>
      <c r="AF9" s="179">
        <f>MAIN!$AA$11</f>
        <v>8</v>
      </c>
      <c r="AG9" s="179">
        <f>MAIN!$AA$28</f>
        <v>2</v>
      </c>
      <c r="AH9" s="179">
        <f>MAIN!$AA$44</f>
        <v>2</v>
      </c>
      <c r="AI9" s="179">
        <f>MAIN!$AA$12</f>
        <v>4</v>
      </c>
      <c r="AJ9" s="179">
        <f>MAIN!$AA$29</f>
        <v>0</v>
      </c>
      <c r="AK9" s="179">
        <f>MAIN!$AA$45</f>
        <v>0</v>
      </c>
      <c r="AL9" s="179">
        <f>MAIN!$AA$13</f>
        <v>0</v>
      </c>
      <c r="AM9" s="179">
        <f>MAIN!$AA$30</f>
        <v>41</v>
      </c>
      <c r="AN9" s="179">
        <f>MAIN!$AA$46</f>
        <v>24</v>
      </c>
      <c r="AO9" s="179">
        <f>MAIN!$AA$14</f>
        <v>65</v>
      </c>
      <c r="AP9" s="178">
        <f t="shared" si="0"/>
        <v>183</v>
      </c>
      <c r="AQ9" s="178">
        <f t="shared" si="0"/>
        <v>105</v>
      </c>
      <c r="AR9" s="178">
        <f>AP9+AQ9</f>
        <v>288</v>
      </c>
      <c r="AS9" s="180">
        <f>MAIN!$AA$33</f>
        <v>55.792682926829272</v>
      </c>
      <c r="AT9" s="180">
        <f>MAIN!$AA$49</f>
        <v>54.6875</v>
      </c>
      <c r="AU9" s="181">
        <f>MAIN!$AA$17</f>
        <v>55.384615384615387</v>
      </c>
    </row>
    <row r="10" spans="1:1025" ht="25.5" customHeight="1" thickBot="1" x14ac:dyDescent="0.3">
      <c r="A10" s="176">
        <v>5</v>
      </c>
      <c r="B10" s="177" t="str">
        <f>MAIN!B10</f>
        <v>S.SC.</v>
      </c>
      <c r="C10" s="178">
        <f>MAIN!B31</f>
        <v>41</v>
      </c>
      <c r="D10" s="178">
        <f>MAIN!B24</f>
        <v>24</v>
      </c>
      <c r="E10" s="178">
        <f>SUM(C10:D10)</f>
        <v>65</v>
      </c>
      <c r="F10" s="179">
        <f>MAIN!$AB$31</f>
        <v>41</v>
      </c>
      <c r="G10" s="179">
        <f>MAIN!$AB$47</f>
        <v>24</v>
      </c>
      <c r="H10" s="179">
        <f>SUM(F10:G10)</f>
        <v>65</v>
      </c>
      <c r="I10" s="180">
        <f>MAIN!$AB$32</f>
        <v>100</v>
      </c>
      <c r="J10" s="180">
        <f>MAIN!$AB$48</f>
        <v>100</v>
      </c>
      <c r="K10" s="180">
        <f>MAIN!$AB$16</f>
        <v>100</v>
      </c>
      <c r="L10" s="179">
        <f>MAIN!$AB$21</f>
        <v>3</v>
      </c>
      <c r="M10" s="179">
        <f>MAIN!$AB$37</f>
        <v>6</v>
      </c>
      <c r="N10" s="179">
        <f>MAIN!$AB$5</f>
        <v>9</v>
      </c>
      <c r="O10" s="179">
        <f>MAIN!$AB$22</f>
        <v>1</v>
      </c>
      <c r="P10" s="179">
        <f>MAIN!$AB$38</f>
        <v>3</v>
      </c>
      <c r="Q10" s="179">
        <f>MAIN!$AB$6</f>
        <v>4</v>
      </c>
      <c r="R10" s="179">
        <f>MAIN!$AB$23</f>
        <v>4</v>
      </c>
      <c r="S10" s="179">
        <f>MAIN!$AB$39</f>
        <v>4</v>
      </c>
      <c r="T10" s="179">
        <f>MAIN!$AB$7</f>
        <v>8</v>
      </c>
      <c r="U10" s="179">
        <f>MAIN!$AB$24</f>
        <v>6</v>
      </c>
      <c r="V10" s="179">
        <f>MAIN!$AB$40</f>
        <v>3</v>
      </c>
      <c r="W10" s="179">
        <f>MAIN!$AB$8</f>
        <v>9</v>
      </c>
      <c r="X10" s="179">
        <f>MAIN!$AB$25</f>
        <v>12</v>
      </c>
      <c r="Y10" s="179">
        <f>MAIN!$AB$41</f>
        <v>4</v>
      </c>
      <c r="Z10" s="179">
        <f>MAIN!$AB$9</f>
        <v>16</v>
      </c>
      <c r="AA10" s="179">
        <f>MAIN!$AB$26</f>
        <v>8</v>
      </c>
      <c r="AB10" s="179">
        <f>MAIN!$AB$42</f>
        <v>2</v>
      </c>
      <c r="AC10" s="179">
        <f>MAIN!$AB$10</f>
        <v>10</v>
      </c>
      <c r="AD10" s="179">
        <f>MAIN!$AB$27</f>
        <v>5</v>
      </c>
      <c r="AE10" s="179">
        <f>MAIN!$AB$43</f>
        <v>2</v>
      </c>
      <c r="AF10" s="179">
        <f>MAIN!$AB$11</f>
        <v>7</v>
      </c>
      <c r="AG10" s="179">
        <f>MAIN!$AB$28</f>
        <v>2</v>
      </c>
      <c r="AH10" s="179">
        <f>MAIN!$AB$44</f>
        <v>0</v>
      </c>
      <c r="AI10" s="179">
        <f>MAIN!$AB$12</f>
        <v>2</v>
      </c>
      <c r="AJ10" s="179">
        <f>MAIN!$AB$29</f>
        <v>0</v>
      </c>
      <c r="AK10" s="179">
        <f>MAIN!$AB$45</f>
        <v>0</v>
      </c>
      <c r="AL10" s="179">
        <f>MAIN!$AB$13</f>
        <v>0</v>
      </c>
      <c r="AM10" s="179">
        <f>MAIN!$AB$30</f>
        <v>41</v>
      </c>
      <c r="AN10" s="179">
        <f>MAIN!$AB$46</f>
        <v>24</v>
      </c>
      <c r="AO10" s="179">
        <f>MAIN!$AB$14</f>
        <v>65</v>
      </c>
      <c r="AP10" s="178">
        <f t="shared" si="0"/>
        <v>169</v>
      </c>
      <c r="AQ10" s="178">
        <f t="shared" si="0"/>
        <v>134</v>
      </c>
      <c r="AR10" s="178">
        <f>AP10+AQ10</f>
        <v>303</v>
      </c>
      <c r="AS10" s="180">
        <f>MAIN!$AB$33</f>
        <v>51.524390243902438</v>
      </c>
      <c r="AT10" s="180">
        <f>MAIN!$AB$49</f>
        <v>69.791666666666657</v>
      </c>
      <c r="AU10" s="181">
        <f>MAIN!$AB$17</f>
        <v>58.269230769230774</v>
      </c>
    </row>
    <row r="11" spans="1:1025" s="51" customFormat="1" ht="25.5" customHeight="1" thickBot="1" x14ac:dyDescent="0.3">
      <c r="A11" s="362"/>
      <c r="B11" s="363"/>
      <c r="C11" s="364"/>
      <c r="D11" s="364"/>
      <c r="E11" s="364"/>
      <c r="F11" s="365"/>
      <c r="G11" s="365"/>
      <c r="H11" s="365"/>
      <c r="I11" s="366"/>
      <c r="J11" s="366"/>
      <c r="K11" s="366"/>
      <c r="L11" s="365"/>
      <c r="M11" s="365"/>
      <c r="N11" s="365"/>
      <c r="O11" s="365"/>
      <c r="P11" s="365"/>
      <c r="Q11" s="365"/>
      <c r="R11" s="365"/>
      <c r="S11" s="365"/>
      <c r="T11" s="365"/>
      <c r="U11" s="365"/>
      <c r="V11" s="365"/>
      <c r="W11" s="365"/>
      <c r="X11" s="365"/>
      <c r="Y11" s="365"/>
      <c r="Z11" s="365"/>
      <c r="AA11" s="365"/>
      <c r="AB11" s="365"/>
      <c r="AC11" s="365"/>
      <c r="AD11" s="365"/>
      <c r="AE11" s="365"/>
      <c r="AF11" s="365"/>
      <c r="AG11" s="365"/>
      <c r="AH11" s="365"/>
      <c r="AI11" s="365"/>
      <c r="AJ11" s="365"/>
      <c r="AK11" s="365"/>
      <c r="AL11" s="365"/>
      <c r="AM11" s="365"/>
      <c r="AN11" s="365"/>
      <c r="AO11" s="365"/>
      <c r="AP11" s="364"/>
      <c r="AQ11" s="364"/>
      <c r="AR11" s="364"/>
      <c r="AS11" s="366"/>
      <c r="AT11" s="366"/>
      <c r="AU11" s="367"/>
      <c r="AV11" s="174"/>
      <c r="AW11" s="174"/>
      <c r="AX11" s="174"/>
      <c r="AY11" s="174"/>
      <c r="AZ11" s="174"/>
      <c r="BA11" s="174"/>
      <c r="BB11" s="174"/>
      <c r="BC11" s="174"/>
      <c r="BD11" s="174"/>
      <c r="BE11" s="174"/>
      <c r="BF11" s="174"/>
      <c r="BG11" s="174"/>
      <c r="BH11" s="174"/>
      <c r="BI11" s="174"/>
      <c r="BJ11" s="174"/>
      <c r="BK11" s="174"/>
      <c r="BL11" s="174"/>
      <c r="BM11" s="174"/>
      <c r="BN11" s="174"/>
      <c r="BO11" s="174"/>
      <c r="BP11" s="174"/>
      <c r="BQ11" s="174"/>
      <c r="BR11" s="174"/>
      <c r="BS11" s="174"/>
      <c r="BT11" s="174"/>
      <c r="BU11" s="174"/>
      <c r="BV11" s="174"/>
      <c r="BW11" s="174"/>
      <c r="BX11" s="174"/>
      <c r="BY11" s="174"/>
      <c r="BZ11" s="174"/>
      <c r="CA11" s="174"/>
      <c r="CB11" s="174"/>
      <c r="CC11" s="174"/>
      <c r="CD11" s="174"/>
      <c r="CE11" s="174"/>
      <c r="CF11" s="174"/>
      <c r="CG11" s="174"/>
      <c r="CH11" s="174"/>
      <c r="CI11" s="174"/>
      <c r="CJ11" s="174"/>
      <c r="CK11" s="174"/>
      <c r="CL11" s="174"/>
      <c r="CM11" s="174"/>
      <c r="CN11" s="174"/>
      <c r="CO11" s="174"/>
      <c r="CP11" s="174"/>
      <c r="CQ11" s="174"/>
      <c r="CR11" s="174"/>
      <c r="CS11" s="174"/>
      <c r="CT11" s="174"/>
      <c r="CU11" s="174"/>
      <c r="CV11" s="174"/>
      <c r="CW11" s="174"/>
      <c r="CX11" s="174"/>
      <c r="CY11" s="174"/>
      <c r="CZ11" s="174"/>
      <c r="DA11" s="174"/>
      <c r="DB11" s="174"/>
      <c r="DC11" s="174"/>
      <c r="DD11" s="174"/>
      <c r="DE11" s="174"/>
      <c r="DF11" s="174"/>
      <c r="DG11" s="174"/>
      <c r="DH11" s="174"/>
      <c r="DI11" s="174"/>
      <c r="DJ11" s="174"/>
      <c r="DK11" s="174"/>
      <c r="DL11" s="174"/>
      <c r="DM11" s="174"/>
      <c r="DN11" s="174"/>
      <c r="DO11" s="174"/>
      <c r="DP11" s="174"/>
      <c r="DQ11" s="174"/>
      <c r="DR11" s="174"/>
      <c r="DS11" s="174"/>
      <c r="DT11" s="174"/>
      <c r="DU11" s="174"/>
      <c r="DV11" s="174"/>
      <c r="DW11" s="174"/>
      <c r="DX11" s="174"/>
      <c r="DY11" s="174"/>
      <c r="DZ11" s="174"/>
      <c r="EA11" s="174"/>
      <c r="EB11" s="174"/>
      <c r="EC11" s="174"/>
      <c r="ED11" s="174"/>
      <c r="EE11" s="174"/>
      <c r="EF11" s="174"/>
      <c r="EG11" s="174"/>
      <c r="EH11" s="174"/>
      <c r="EI11" s="174"/>
      <c r="EJ11" s="174"/>
      <c r="EK11" s="174"/>
      <c r="EL11" s="174"/>
      <c r="EM11" s="174"/>
      <c r="EN11" s="174"/>
      <c r="EO11" s="174"/>
      <c r="EP11" s="174"/>
      <c r="EQ11" s="174"/>
      <c r="ER11" s="174"/>
      <c r="ES11" s="174"/>
      <c r="ET11" s="174"/>
      <c r="EU11" s="174"/>
      <c r="EV11" s="174"/>
      <c r="EW11" s="174"/>
      <c r="EX11" s="174"/>
      <c r="EY11" s="174"/>
      <c r="EZ11" s="174"/>
      <c r="FA11" s="174"/>
      <c r="FB11" s="174"/>
      <c r="FC11" s="174"/>
      <c r="FD11" s="174"/>
      <c r="FE11" s="174"/>
      <c r="FF11" s="174"/>
      <c r="FG11" s="174"/>
      <c r="FH11" s="174"/>
      <c r="FI11" s="174"/>
      <c r="FJ11" s="174"/>
      <c r="FK11" s="174"/>
      <c r="FL11" s="174"/>
      <c r="FM11" s="174"/>
      <c r="FN11" s="174"/>
      <c r="FO11" s="174"/>
      <c r="FP11" s="174"/>
      <c r="FQ11" s="174"/>
      <c r="FR11" s="174"/>
      <c r="FS11" s="174"/>
      <c r="FT11" s="174"/>
      <c r="FU11" s="174"/>
      <c r="FV11" s="174"/>
      <c r="FW11" s="174"/>
      <c r="FX11" s="174"/>
      <c r="FY11" s="174"/>
      <c r="FZ11" s="174"/>
      <c r="GA11" s="174"/>
      <c r="GB11" s="174"/>
      <c r="GC11" s="174"/>
      <c r="GD11" s="174"/>
      <c r="GE11" s="174"/>
      <c r="GF11" s="174"/>
      <c r="GG11" s="174"/>
      <c r="GH11" s="174"/>
      <c r="GI11" s="174"/>
      <c r="GJ11" s="174"/>
      <c r="GK11" s="174"/>
      <c r="GL11" s="174"/>
      <c r="GM11" s="174"/>
      <c r="GN11" s="174"/>
      <c r="GO11" s="174"/>
      <c r="GP11" s="174"/>
      <c r="GQ11" s="174"/>
      <c r="GR11" s="174"/>
      <c r="GS11" s="174"/>
      <c r="GT11" s="174"/>
      <c r="GU11" s="174"/>
      <c r="GV11" s="174"/>
      <c r="GW11" s="174"/>
      <c r="GX11" s="174"/>
      <c r="GY11" s="174"/>
      <c r="GZ11" s="174"/>
      <c r="HA11" s="174"/>
      <c r="HB11" s="174"/>
      <c r="HC11" s="174"/>
      <c r="HD11" s="174"/>
      <c r="HE11" s="174"/>
      <c r="HF11" s="174"/>
      <c r="HG11" s="174"/>
      <c r="HH11" s="174"/>
      <c r="HI11" s="174"/>
      <c r="HJ11" s="174"/>
      <c r="HK11" s="174"/>
      <c r="HL11" s="174"/>
      <c r="HM11" s="174"/>
      <c r="HN11" s="174"/>
      <c r="HO11" s="174"/>
      <c r="HP11" s="174"/>
      <c r="HQ11" s="174"/>
      <c r="HR11" s="174"/>
      <c r="HS11" s="174"/>
      <c r="HT11" s="174"/>
      <c r="HU11" s="174"/>
      <c r="HV11" s="174"/>
      <c r="HW11" s="174"/>
      <c r="HX11" s="174"/>
      <c r="HY11" s="174"/>
      <c r="HZ11" s="174"/>
      <c r="IA11" s="174"/>
      <c r="IB11" s="174"/>
      <c r="IC11" s="174"/>
      <c r="ID11" s="174"/>
      <c r="IE11" s="174"/>
      <c r="IF11" s="174"/>
      <c r="IG11" s="174"/>
      <c r="IH11" s="174"/>
      <c r="II11" s="174"/>
      <c r="IJ11" s="174"/>
      <c r="IK11" s="174"/>
      <c r="IL11" s="174"/>
      <c r="IM11" s="174"/>
      <c r="IN11" s="174"/>
      <c r="IO11" s="174"/>
      <c r="IP11" s="174"/>
      <c r="IQ11" s="174"/>
      <c r="IR11" s="174"/>
      <c r="IS11" s="174"/>
      <c r="IT11" s="174"/>
      <c r="IU11" s="174"/>
      <c r="IV11" s="174"/>
      <c r="IW11" s="174"/>
      <c r="IX11" s="174"/>
      <c r="IY11" s="174"/>
      <c r="IZ11" s="174"/>
      <c r="JA11" s="174"/>
      <c r="JB11" s="174"/>
      <c r="JC11" s="174"/>
      <c r="JD11" s="174"/>
      <c r="JE11" s="174"/>
      <c r="JF11" s="174"/>
      <c r="JG11" s="174"/>
      <c r="JH11" s="174"/>
      <c r="JI11" s="174"/>
      <c r="JJ11" s="174"/>
      <c r="JK11" s="174"/>
      <c r="JL11" s="174"/>
      <c r="JM11" s="174"/>
      <c r="JN11" s="174"/>
      <c r="JO11" s="174"/>
      <c r="JP11" s="174"/>
      <c r="JQ11" s="174"/>
      <c r="JR11" s="174"/>
      <c r="JS11" s="174"/>
      <c r="JT11" s="174"/>
      <c r="JU11" s="174"/>
      <c r="JV11" s="174"/>
      <c r="JW11" s="174"/>
      <c r="JX11" s="174"/>
      <c r="JY11" s="174"/>
      <c r="JZ11" s="174"/>
      <c r="KA11" s="174"/>
      <c r="KB11" s="174"/>
      <c r="KC11" s="174"/>
      <c r="KD11" s="174"/>
      <c r="KE11" s="174"/>
      <c r="KF11" s="174"/>
      <c r="KG11" s="174"/>
      <c r="KH11" s="174"/>
      <c r="KI11" s="174"/>
      <c r="KJ11" s="174"/>
      <c r="KK11" s="174"/>
      <c r="KL11" s="174"/>
      <c r="KM11" s="174"/>
      <c r="KN11" s="174"/>
      <c r="KO11" s="174"/>
      <c r="KP11" s="174"/>
      <c r="KQ11" s="174"/>
      <c r="KR11" s="174"/>
      <c r="KS11" s="174"/>
      <c r="KT11" s="174"/>
      <c r="KU11" s="174"/>
      <c r="KV11" s="174"/>
      <c r="KW11" s="174"/>
      <c r="KX11" s="174"/>
      <c r="KY11" s="174"/>
      <c r="KZ11" s="174"/>
      <c r="LA11" s="174"/>
      <c r="LB11" s="174"/>
      <c r="LC11" s="174"/>
      <c r="LD11" s="174"/>
      <c r="LE11" s="174"/>
      <c r="LF11" s="174"/>
      <c r="LG11" s="174"/>
      <c r="LH11" s="174"/>
      <c r="LI11" s="174"/>
      <c r="LJ11" s="174"/>
      <c r="LK11" s="174"/>
      <c r="LL11" s="174"/>
      <c r="LM11" s="174"/>
      <c r="LN11" s="174"/>
      <c r="LO11" s="174"/>
      <c r="LP11" s="174"/>
      <c r="LQ11" s="174"/>
      <c r="LR11" s="174"/>
      <c r="LS11" s="174"/>
      <c r="LT11" s="174"/>
      <c r="LU11" s="174"/>
      <c r="LV11" s="174"/>
      <c r="LW11" s="174"/>
      <c r="LX11" s="174"/>
      <c r="LY11" s="174"/>
      <c r="LZ11" s="174"/>
      <c r="MA11" s="174"/>
      <c r="MB11" s="174"/>
      <c r="MC11" s="174"/>
      <c r="MD11" s="174"/>
      <c r="ME11" s="174"/>
      <c r="MF11" s="174"/>
      <c r="MG11" s="174"/>
      <c r="MH11" s="174"/>
      <c r="MI11" s="174"/>
      <c r="MJ11" s="174"/>
      <c r="MK11" s="174"/>
      <c r="ML11" s="174"/>
      <c r="MM11" s="174"/>
      <c r="MN11" s="174"/>
      <c r="MO11" s="174"/>
      <c r="MP11" s="174"/>
      <c r="MQ11" s="174"/>
      <c r="MR11" s="174"/>
      <c r="MS11" s="174"/>
      <c r="MT11" s="174"/>
      <c r="MU11" s="174"/>
      <c r="MV11" s="174"/>
      <c r="MW11" s="174"/>
      <c r="MX11" s="174"/>
      <c r="MY11" s="174"/>
      <c r="MZ11" s="174"/>
      <c r="NA11" s="174"/>
      <c r="NB11" s="174"/>
      <c r="NC11" s="174"/>
      <c r="ND11" s="174"/>
      <c r="NE11" s="174"/>
      <c r="NF11" s="174"/>
      <c r="NG11" s="174"/>
      <c r="NH11" s="174"/>
      <c r="NI11" s="174"/>
      <c r="NJ11" s="174"/>
      <c r="NK11" s="174"/>
      <c r="NL11" s="174"/>
      <c r="NM11" s="174"/>
      <c r="NN11" s="174"/>
      <c r="NO11" s="174"/>
      <c r="NP11" s="174"/>
      <c r="NQ11" s="174"/>
      <c r="NR11" s="174"/>
      <c r="NS11" s="174"/>
      <c r="NT11" s="174"/>
      <c r="NU11" s="174"/>
      <c r="NV11" s="174"/>
      <c r="NW11" s="174"/>
      <c r="NX11" s="174"/>
      <c r="NY11" s="174"/>
      <c r="NZ11" s="174"/>
      <c r="OA11" s="174"/>
      <c r="OB11" s="174"/>
      <c r="OC11" s="174"/>
      <c r="OD11" s="174"/>
      <c r="OE11" s="174"/>
      <c r="OF11" s="174"/>
      <c r="OG11" s="174"/>
      <c r="OH11" s="174"/>
      <c r="OI11" s="174"/>
      <c r="OJ11" s="174"/>
      <c r="OK11" s="174"/>
      <c r="OL11" s="174"/>
      <c r="OM11" s="174"/>
      <c r="ON11" s="174"/>
      <c r="OO11" s="174"/>
      <c r="OP11" s="174"/>
      <c r="OQ11" s="174"/>
      <c r="OR11" s="174"/>
      <c r="OS11" s="174"/>
      <c r="OT11" s="174"/>
      <c r="OU11" s="174"/>
      <c r="OV11" s="174"/>
      <c r="OW11" s="174"/>
      <c r="OX11" s="174"/>
      <c r="OY11" s="174"/>
      <c r="OZ11" s="174"/>
      <c r="PA11" s="174"/>
      <c r="PB11" s="174"/>
      <c r="PC11" s="174"/>
      <c r="PD11" s="174"/>
      <c r="PE11" s="174"/>
      <c r="PF11" s="174"/>
      <c r="PG11" s="174"/>
      <c r="PH11" s="174"/>
      <c r="PI11" s="174"/>
      <c r="PJ11" s="174"/>
      <c r="PK11" s="174"/>
      <c r="PL11" s="174"/>
      <c r="PM11" s="174"/>
      <c r="PN11" s="174"/>
      <c r="PO11" s="174"/>
      <c r="PP11" s="174"/>
      <c r="PQ11" s="174"/>
      <c r="PR11" s="174"/>
      <c r="PS11" s="174"/>
      <c r="PT11" s="174"/>
      <c r="PU11" s="174"/>
      <c r="PV11" s="174"/>
      <c r="PW11" s="174"/>
      <c r="PX11" s="174"/>
      <c r="PY11" s="174"/>
      <c r="PZ11" s="174"/>
      <c r="QA11" s="174"/>
      <c r="QB11" s="174"/>
      <c r="QC11" s="174"/>
      <c r="QD11" s="174"/>
      <c r="QE11" s="174"/>
      <c r="QF11" s="174"/>
      <c r="QG11" s="174"/>
      <c r="QH11" s="174"/>
      <c r="QI11" s="174"/>
      <c r="QJ11" s="174"/>
      <c r="QK11" s="174"/>
      <c r="QL11" s="174"/>
      <c r="QM11" s="174"/>
      <c r="QN11" s="174"/>
      <c r="QO11" s="174"/>
      <c r="QP11" s="174"/>
      <c r="QQ11" s="174"/>
      <c r="QR11" s="174"/>
      <c r="QS11" s="174"/>
      <c r="QT11" s="174"/>
      <c r="QU11" s="174"/>
      <c r="QV11" s="174"/>
      <c r="QW11" s="174"/>
      <c r="QX11" s="174"/>
      <c r="QY11" s="174"/>
      <c r="QZ11" s="174"/>
      <c r="RA11" s="174"/>
      <c r="RB11" s="174"/>
      <c r="RC11" s="174"/>
      <c r="RD11" s="174"/>
      <c r="RE11" s="174"/>
      <c r="RF11" s="174"/>
      <c r="RG11" s="174"/>
      <c r="RH11" s="174"/>
      <c r="RI11" s="174"/>
      <c r="RJ11" s="174"/>
      <c r="RK11" s="174"/>
      <c r="RL11" s="174"/>
      <c r="RM11" s="174"/>
      <c r="RN11" s="174"/>
      <c r="RO11" s="174"/>
      <c r="RP11" s="174"/>
      <c r="RQ11" s="174"/>
      <c r="RR11" s="174"/>
      <c r="RS11" s="174"/>
      <c r="RT11" s="174"/>
      <c r="RU11" s="174"/>
      <c r="RV11" s="174"/>
      <c r="RW11" s="174"/>
      <c r="RX11" s="174"/>
      <c r="RY11" s="174"/>
      <c r="RZ11" s="174"/>
      <c r="SA11" s="174"/>
      <c r="SB11" s="174"/>
      <c r="SC11" s="174"/>
      <c r="SD11" s="174"/>
      <c r="SE11" s="174"/>
      <c r="SF11" s="174"/>
      <c r="SG11" s="174"/>
      <c r="SH11" s="174"/>
      <c r="SI11" s="174"/>
      <c r="SJ11" s="174"/>
      <c r="SK11" s="174"/>
      <c r="SL11" s="174"/>
      <c r="SM11" s="174"/>
      <c r="SN11" s="174"/>
      <c r="SO11" s="174"/>
      <c r="SP11" s="174"/>
      <c r="SQ11" s="174"/>
      <c r="SR11" s="174"/>
      <c r="SS11" s="174"/>
      <c r="ST11" s="174"/>
      <c r="SU11" s="174"/>
      <c r="SV11" s="174"/>
      <c r="SW11" s="174"/>
      <c r="SX11" s="174"/>
      <c r="SY11" s="174"/>
      <c r="SZ11" s="174"/>
      <c r="TA11" s="174"/>
      <c r="TB11" s="174"/>
      <c r="TC11" s="174"/>
      <c r="TD11" s="174"/>
      <c r="TE11" s="174"/>
      <c r="TF11" s="174"/>
      <c r="TG11" s="174"/>
      <c r="TH11" s="174"/>
      <c r="TI11" s="174"/>
      <c r="TJ11" s="174"/>
      <c r="TK11" s="174"/>
      <c r="TL11" s="174"/>
      <c r="TM11" s="174"/>
      <c r="TN11" s="174"/>
      <c r="TO11" s="174"/>
      <c r="TP11" s="174"/>
      <c r="TQ11" s="174"/>
      <c r="TR11" s="174"/>
      <c r="TS11" s="174"/>
      <c r="TT11" s="174"/>
      <c r="TU11" s="174"/>
      <c r="TV11" s="174"/>
      <c r="TW11" s="174"/>
      <c r="TX11" s="174"/>
      <c r="TY11" s="174"/>
      <c r="TZ11" s="174"/>
      <c r="UA11" s="174"/>
      <c r="UB11" s="174"/>
      <c r="UC11" s="174"/>
      <c r="UD11" s="174"/>
      <c r="UE11" s="174"/>
      <c r="UF11" s="174"/>
      <c r="UG11" s="174"/>
      <c r="UH11" s="174"/>
      <c r="UI11" s="174"/>
      <c r="UJ11" s="174"/>
      <c r="UK11" s="174"/>
      <c r="UL11" s="174"/>
      <c r="UM11" s="174"/>
      <c r="UN11" s="174"/>
      <c r="UO11" s="174"/>
      <c r="UP11" s="174"/>
      <c r="UQ11" s="174"/>
      <c r="UR11" s="174"/>
      <c r="US11" s="174"/>
      <c r="UT11" s="174"/>
      <c r="UU11" s="174"/>
      <c r="UV11" s="174"/>
      <c r="UW11" s="174"/>
      <c r="UX11" s="174"/>
      <c r="UY11" s="174"/>
      <c r="UZ11" s="174"/>
      <c r="VA11" s="174"/>
      <c r="VB11" s="174"/>
      <c r="VC11" s="174"/>
      <c r="VD11" s="174"/>
      <c r="VE11" s="174"/>
      <c r="VF11" s="174"/>
      <c r="VG11" s="174"/>
      <c r="VH11" s="174"/>
      <c r="VI11" s="174"/>
      <c r="VJ11" s="174"/>
      <c r="VK11" s="174"/>
      <c r="VL11" s="174"/>
      <c r="VM11" s="174"/>
      <c r="VN11" s="174"/>
      <c r="VO11" s="174"/>
      <c r="VP11" s="174"/>
      <c r="VQ11" s="174"/>
      <c r="VR11" s="174"/>
      <c r="VS11" s="174"/>
      <c r="VT11" s="174"/>
      <c r="VU11" s="174"/>
      <c r="VV11" s="174"/>
      <c r="VW11" s="174"/>
      <c r="VX11" s="174"/>
      <c r="VY11" s="174"/>
      <c r="VZ11" s="174"/>
      <c r="WA11" s="174"/>
      <c r="WB11" s="174"/>
      <c r="WC11" s="174"/>
      <c r="WD11" s="174"/>
      <c r="WE11" s="174"/>
      <c r="WF11" s="174"/>
      <c r="WG11" s="174"/>
      <c r="WH11" s="174"/>
      <c r="WI11" s="174"/>
      <c r="WJ11" s="174"/>
      <c r="WK11" s="174"/>
      <c r="WL11" s="174"/>
      <c r="WM11" s="174"/>
      <c r="WN11" s="174"/>
      <c r="WO11" s="174"/>
      <c r="WP11" s="174"/>
      <c r="WQ11" s="174"/>
      <c r="WR11" s="174"/>
      <c r="WS11" s="174"/>
      <c r="WT11" s="174"/>
      <c r="WU11" s="174"/>
      <c r="WV11" s="174"/>
      <c r="WW11" s="174"/>
      <c r="WX11" s="174"/>
      <c r="WY11" s="174"/>
      <c r="WZ11" s="174"/>
      <c r="XA11" s="174"/>
      <c r="XB11" s="174"/>
      <c r="XC11" s="174"/>
      <c r="XD11" s="174"/>
      <c r="XE11" s="174"/>
      <c r="XF11" s="174"/>
      <c r="XG11" s="174"/>
      <c r="XH11" s="174"/>
      <c r="XI11" s="174"/>
      <c r="XJ11" s="174"/>
      <c r="XK11" s="174"/>
      <c r="XL11" s="174"/>
      <c r="XM11" s="174"/>
      <c r="XN11" s="174"/>
      <c r="XO11" s="174"/>
      <c r="XP11" s="174"/>
      <c r="XQ11" s="174"/>
      <c r="XR11" s="174"/>
      <c r="XS11" s="174"/>
      <c r="XT11" s="174"/>
      <c r="XU11" s="174"/>
      <c r="XV11" s="174"/>
      <c r="XW11" s="174"/>
      <c r="XX11" s="174"/>
      <c r="XY11" s="174"/>
      <c r="XZ11" s="174"/>
      <c r="YA11" s="174"/>
      <c r="YB11" s="174"/>
      <c r="YC11" s="174"/>
      <c r="YD11" s="174"/>
      <c r="YE11" s="174"/>
      <c r="YF11" s="174"/>
      <c r="YG11" s="174"/>
      <c r="YH11" s="174"/>
      <c r="YI11" s="174"/>
      <c r="YJ11" s="174"/>
      <c r="YK11" s="174"/>
      <c r="YL11" s="174"/>
      <c r="YM11" s="174"/>
      <c r="YN11" s="174"/>
      <c r="YO11" s="174"/>
      <c r="YP11" s="174"/>
      <c r="YQ11" s="174"/>
      <c r="YR11" s="174"/>
      <c r="YS11" s="174"/>
      <c r="YT11" s="174"/>
      <c r="YU11" s="174"/>
      <c r="YV11" s="174"/>
      <c r="YW11" s="174"/>
      <c r="YX11" s="174"/>
      <c r="YY11" s="174"/>
      <c r="YZ11" s="174"/>
      <c r="ZA11" s="174"/>
      <c r="ZB11" s="174"/>
      <c r="ZC11" s="174"/>
      <c r="ZD11" s="174"/>
      <c r="ZE11" s="174"/>
      <c r="ZF11" s="174"/>
      <c r="ZG11" s="174"/>
      <c r="ZH11" s="174"/>
      <c r="ZI11" s="174"/>
      <c r="ZJ11" s="174"/>
      <c r="ZK11" s="174"/>
      <c r="ZL11" s="174"/>
      <c r="ZM11" s="174"/>
      <c r="ZN11" s="174"/>
      <c r="ZO11" s="174"/>
      <c r="ZP11" s="174"/>
      <c r="ZQ11" s="174"/>
      <c r="ZR11" s="174"/>
      <c r="ZS11" s="174"/>
      <c r="ZT11" s="174"/>
      <c r="ZU11" s="174"/>
      <c r="ZV11" s="174"/>
      <c r="ZW11" s="174"/>
      <c r="ZX11" s="174"/>
      <c r="ZY11" s="174"/>
      <c r="ZZ11" s="174"/>
      <c r="AAA11" s="174"/>
      <c r="AAB11" s="174"/>
      <c r="AAC11" s="174"/>
      <c r="AAD11" s="174"/>
      <c r="AAE11" s="174"/>
      <c r="AAF11" s="174"/>
      <c r="AAG11" s="174"/>
      <c r="AAH11" s="174"/>
      <c r="AAI11" s="174"/>
      <c r="AAJ11" s="174"/>
      <c r="AAK11" s="174"/>
      <c r="AAL11" s="174"/>
      <c r="AAM11" s="174"/>
      <c r="AAN11" s="174"/>
      <c r="AAO11" s="174"/>
      <c r="AAP11" s="174"/>
      <c r="AAQ11" s="174"/>
      <c r="AAR11" s="174"/>
      <c r="AAS11" s="174"/>
      <c r="AAT11" s="174"/>
      <c r="AAU11" s="174"/>
      <c r="AAV11" s="174"/>
      <c r="AAW11" s="174"/>
      <c r="AAX11" s="174"/>
      <c r="AAY11" s="174"/>
      <c r="AAZ11" s="174"/>
      <c r="ABA11" s="174"/>
      <c r="ABB11" s="174"/>
      <c r="ABC11" s="174"/>
      <c r="ABD11" s="174"/>
      <c r="ABE11" s="174"/>
      <c r="ABF11" s="174"/>
      <c r="ABG11" s="174"/>
      <c r="ABH11" s="174"/>
      <c r="ABI11" s="174"/>
      <c r="ABJ11" s="174"/>
      <c r="ABK11" s="174"/>
      <c r="ABL11" s="174"/>
      <c r="ABM11" s="174"/>
      <c r="ABN11" s="174"/>
      <c r="ABO11" s="174"/>
      <c r="ABP11" s="174"/>
      <c r="ABQ11" s="174"/>
      <c r="ABR11" s="174"/>
      <c r="ABS11" s="174"/>
      <c r="ABT11" s="174"/>
      <c r="ABU11" s="174"/>
      <c r="ABV11" s="174"/>
      <c r="ABW11" s="174"/>
      <c r="ABX11" s="174"/>
      <c r="ABY11" s="174"/>
      <c r="ABZ11" s="174"/>
      <c r="ACA11" s="174"/>
      <c r="ACB11" s="174"/>
      <c r="ACC11" s="174"/>
      <c r="ACD11" s="174"/>
      <c r="ACE11" s="174"/>
      <c r="ACF11" s="174"/>
      <c r="ACG11" s="174"/>
      <c r="ACH11" s="174"/>
      <c r="ACI11" s="174"/>
      <c r="ACJ11" s="174"/>
      <c r="ACK11" s="174"/>
      <c r="ACL11" s="174"/>
      <c r="ACM11" s="174"/>
      <c r="ACN11" s="174"/>
      <c r="ACO11" s="174"/>
      <c r="ACP11" s="174"/>
      <c r="ACQ11" s="174"/>
      <c r="ACR11" s="174"/>
      <c r="ACS11" s="174"/>
      <c r="ACT11" s="174"/>
      <c r="ACU11" s="174"/>
      <c r="ACV11" s="174"/>
      <c r="ACW11" s="174"/>
      <c r="ACX11" s="174"/>
      <c r="ACY11" s="174"/>
      <c r="ACZ11" s="174"/>
      <c r="ADA11" s="174"/>
      <c r="ADB11" s="174"/>
      <c r="ADC11" s="174"/>
      <c r="ADD11" s="174"/>
      <c r="ADE11" s="174"/>
      <c r="ADF11" s="174"/>
      <c r="ADG11" s="174"/>
      <c r="ADH11" s="174"/>
      <c r="ADI11" s="174"/>
      <c r="ADJ11" s="174"/>
      <c r="ADK11" s="174"/>
      <c r="ADL11" s="174"/>
      <c r="ADM11" s="174"/>
      <c r="ADN11" s="174"/>
      <c r="ADO11" s="174"/>
      <c r="ADP11" s="174"/>
      <c r="ADQ11" s="174"/>
      <c r="ADR11" s="174"/>
      <c r="ADS11" s="174"/>
      <c r="ADT11" s="174"/>
      <c r="ADU11" s="174"/>
      <c r="ADV11" s="174"/>
      <c r="ADW11" s="174"/>
      <c r="ADX11" s="174"/>
      <c r="ADY11" s="174"/>
      <c r="ADZ11" s="174"/>
      <c r="AEA11" s="174"/>
      <c r="AEB11" s="174"/>
      <c r="AEC11" s="174"/>
      <c r="AED11" s="174"/>
      <c r="AEE11" s="174"/>
      <c r="AEF11" s="174"/>
      <c r="AEG11" s="174"/>
      <c r="AEH11" s="174"/>
      <c r="AEI11" s="174"/>
      <c r="AEJ11" s="174"/>
      <c r="AEK11" s="174"/>
      <c r="AEL11" s="174"/>
      <c r="AEM11" s="174"/>
      <c r="AEN11" s="174"/>
      <c r="AEO11" s="174"/>
      <c r="AEP11" s="174"/>
      <c r="AEQ11" s="174"/>
      <c r="AER11" s="174"/>
      <c r="AES11" s="174"/>
      <c r="AET11" s="174"/>
      <c r="AEU11" s="174"/>
      <c r="AEV11" s="174"/>
      <c r="AEW11" s="174"/>
      <c r="AEX11" s="174"/>
      <c r="AEY11" s="174"/>
      <c r="AEZ11" s="174"/>
      <c r="AFA11" s="174"/>
      <c r="AFB11" s="174"/>
      <c r="AFC11" s="174"/>
      <c r="AFD11" s="174"/>
      <c r="AFE11" s="174"/>
      <c r="AFF11" s="174"/>
      <c r="AFG11" s="174"/>
      <c r="AFH11" s="174"/>
      <c r="AFI11" s="174"/>
      <c r="AFJ11" s="174"/>
      <c r="AFK11" s="174"/>
      <c r="AFL11" s="174"/>
      <c r="AFM11" s="174"/>
      <c r="AFN11" s="174"/>
      <c r="AFO11" s="174"/>
      <c r="AFP11" s="174"/>
      <c r="AFQ11" s="174"/>
      <c r="AFR11" s="174"/>
      <c r="AFS11" s="174"/>
      <c r="AFT11" s="174"/>
      <c r="AFU11" s="174"/>
      <c r="AFV11" s="174"/>
      <c r="AFW11" s="174"/>
      <c r="AFX11" s="174"/>
      <c r="AFY11" s="174"/>
      <c r="AFZ11" s="174"/>
      <c r="AGA11" s="174"/>
      <c r="AGB11" s="174"/>
      <c r="AGC11" s="174"/>
      <c r="AGD11" s="174"/>
      <c r="AGE11" s="174"/>
      <c r="AGF11" s="174"/>
      <c r="AGG11" s="174"/>
      <c r="AGH11" s="174"/>
      <c r="AGI11" s="174"/>
      <c r="AGJ11" s="174"/>
      <c r="AGK11" s="174"/>
      <c r="AGL11" s="174"/>
      <c r="AGM11" s="174"/>
      <c r="AGN11" s="174"/>
      <c r="AGO11" s="174"/>
      <c r="AGP11" s="174"/>
      <c r="AGQ11" s="174"/>
      <c r="AGR11" s="174"/>
      <c r="AGS11" s="174"/>
      <c r="AGT11" s="174"/>
      <c r="AGU11" s="174"/>
      <c r="AGV11" s="174"/>
      <c r="AGW11" s="174"/>
      <c r="AGX11" s="174"/>
      <c r="AGY11" s="174"/>
      <c r="AGZ11" s="174"/>
      <c r="AHA11" s="174"/>
      <c r="AHB11" s="174"/>
      <c r="AHC11" s="174"/>
      <c r="AHD11" s="174"/>
      <c r="AHE11" s="174"/>
      <c r="AHF11" s="174"/>
      <c r="AHG11" s="174"/>
      <c r="AHH11" s="174"/>
      <c r="AHI11" s="174"/>
      <c r="AHJ11" s="174"/>
      <c r="AHK11" s="174"/>
      <c r="AHL11" s="174"/>
      <c r="AHM11" s="174"/>
      <c r="AHN11" s="174"/>
      <c r="AHO11" s="174"/>
      <c r="AHP11" s="174"/>
      <c r="AHQ11" s="174"/>
      <c r="AHR11" s="174"/>
      <c r="AHS11" s="174"/>
      <c r="AHT11" s="174"/>
      <c r="AHU11" s="174"/>
      <c r="AHV11" s="174"/>
      <c r="AHW11" s="174"/>
      <c r="AHX11" s="174"/>
      <c r="AHY11" s="174"/>
      <c r="AHZ11" s="174"/>
      <c r="AIA11" s="174"/>
      <c r="AIB11" s="174"/>
      <c r="AIC11" s="174"/>
      <c r="AID11" s="174"/>
      <c r="AIE11" s="174"/>
      <c r="AIF11" s="174"/>
      <c r="AIG11" s="174"/>
      <c r="AIH11" s="174"/>
      <c r="AII11" s="174"/>
      <c r="AIJ11" s="174"/>
      <c r="AIK11" s="174"/>
      <c r="AIL11" s="174"/>
      <c r="AIM11" s="174"/>
      <c r="AIN11" s="174"/>
      <c r="AIO11" s="174"/>
      <c r="AIP11" s="174"/>
      <c r="AIQ11" s="174"/>
      <c r="AIR11" s="174"/>
      <c r="AIS11" s="174"/>
      <c r="AIT11" s="174"/>
      <c r="AIU11" s="174"/>
      <c r="AIV11" s="174"/>
      <c r="AIW11" s="174"/>
      <c r="AIX11" s="174"/>
      <c r="AIY11" s="174"/>
      <c r="AIZ11" s="174"/>
      <c r="AJA11" s="174"/>
      <c r="AJB11" s="174"/>
      <c r="AJC11" s="174"/>
      <c r="AJD11" s="174"/>
      <c r="AJE11" s="174"/>
      <c r="AJF11" s="174"/>
      <c r="AJG11" s="174"/>
      <c r="AJH11" s="174"/>
      <c r="AJI11" s="174"/>
      <c r="AJJ11" s="174"/>
      <c r="AJK11" s="174"/>
      <c r="AJL11" s="174"/>
      <c r="AJM11" s="174"/>
      <c r="AJN11" s="174"/>
      <c r="AJO11" s="174"/>
      <c r="AJP11" s="174"/>
      <c r="AJQ11" s="174"/>
      <c r="AJR11" s="174"/>
      <c r="AJS11" s="174"/>
      <c r="AJT11" s="174"/>
      <c r="AJU11" s="174"/>
      <c r="AJV11" s="174"/>
      <c r="AJW11" s="174"/>
      <c r="AJX11" s="174"/>
      <c r="AJY11" s="174"/>
      <c r="AJZ11" s="174"/>
      <c r="AKA11" s="174"/>
      <c r="AKB11" s="174"/>
      <c r="AKC11" s="174"/>
      <c r="AKD11" s="174"/>
      <c r="AKE11" s="174"/>
      <c r="AKF11" s="174"/>
      <c r="AKG11" s="174"/>
      <c r="AKH11" s="174"/>
      <c r="AKI11" s="174"/>
      <c r="AKJ11" s="174"/>
      <c r="AKK11" s="174"/>
      <c r="AKL11" s="174"/>
      <c r="AKM11" s="174"/>
      <c r="AKN11" s="174"/>
      <c r="AKO11" s="174"/>
      <c r="AKP11" s="174"/>
      <c r="AKQ11" s="174"/>
      <c r="AKR11" s="174"/>
      <c r="AKS11" s="174"/>
      <c r="AKT11" s="174"/>
      <c r="AKU11" s="174"/>
      <c r="AKV11" s="174"/>
      <c r="AKW11" s="174"/>
      <c r="AKX11" s="174"/>
      <c r="AKY11" s="174"/>
      <c r="AKZ11" s="174"/>
      <c r="ALA11" s="174"/>
      <c r="ALB11" s="174"/>
      <c r="ALC11" s="174"/>
      <c r="ALD11" s="174"/>
      <c r="ALE11" s="174"/>
      <c r="ALF11" s="174"/>
      <c r="ALG11" s="174"/>
      <c r="ALH11" s="174"/>
      <c r="ALI11" s="174"/>
      <c r="ALJ11" s="174"/>
      <c r="ALK11" s="174"/>
      <c r="ALL11" s="174"/>
      <c r="ALM11" s="174"/>
      <c r="ALN11" s="174"/>
      <c r="ALO11" s="174"/>
      <c r="ALP11" s="174"/>
      <c r="ALQ11" s="174"/>
      <c r="ALR11" s="174"/>
      <c r="ALS11" s="174"/>
      <c r="ALT11" s="174"/>
      <c r="ALU11" s="174"/>
      <c r="ALV11" s="174"/>
      <c r="ALW11" s="174"/>
      <c r="ALX11" s="174"/>
      <c r="ALY11" s="174"/>
      <c r="ALZ11" s="174"/>
      <c r="AMA11" s="174"/>
      <c r="AMB11" s="174"/>
      <c r="AMC11" s="174"/>
      <c r="AMD11" s="174"/>
      <c r="AME11" s="174"/>
      <c r="AMF11" s="174"/>
      <c r="AMG11" s="174"/>
      <c r="AMH11" s="174"/>
      <c r="AMI11" s="174"/>
      <c r="AMJ11" s="174"/>
      <c r="AMK11" s="174"/>
    </row>
    <row r="12" spans="1:1025" ht="16.5" thickBot="1" x14ac:dyDescent="0.3">
      <c r="A12" s="266" t="s">
        <v>129</v>
      </c>
      <c r="B12" s="266"/>
      <c r="C12" s="182">
        <f>MAIN!S12</f>
        <v>41</v>
      </c>
      <c r="D12" s="182">
        <f>MAIN!S11</f>
        <v>24</v>
      </c>
      <c r="E12" s="182">
        <f>C12+D12</f>
        <v>65</v>
      </c>
      <c r="F12" s="183">
        <f>MAIN!K21</f>
        <v>41</v>
      </c>
      <c r="G12" s="183">
        <f>MAIN!K17</f>
        <v>24</v>
      </c>
      <c r="H12" s="183">
        <f>F12+G12</f>
        <v>65</v>
      </c>
      <c r="I12" s="183">
        <f>MAIN!N21</f>
        <v>100</v>
      </c>
      <c r="J12" s="183">
        <f>MAIN!N17</f>
        <v>100</v>
      </c>
      <c r="K12" s="183">
        <f>MAIN!N13</f>
        <v>100</v>
      </c>
      <c r="L12" s="183">
        <f>MAIN!F13</f>
        <v>23</v>
      </c>
      <c r="M12" s="183">
        <f>MAIN!H13</f>
        <v>28</v>
      </c>
      <c r="N12" s="183">
        <f>L12+M12</f>
        <v>51</v>
      </c>
      <c r="O12" s="183">
        <f>MAIN!F14</f>
        <v>23</v>
      </c>
      <c r="P12" s="183">
        <f>MAIN!H14</f>
        <v>13</v>
      </c>
      <c r="Q12" s="183">
        <f>O12+P12</f>
        <v>36</v>
      </c>
      <c r="R12" s="183">
        <f>MAIN!F15</f>
        <v>33</v>
      </c>
      <c r="S12" s="183">
        <f>MAIN!H15</f>
        <v>22</v>
      </c>
      <c r="T12" s="183">
        <f>R12+S12</f>
        <v>55</v>
      </c>
      <c r="U12" s="183">
        <f>MAIN!F16</f>
        <v>36</v>
      </c>
      <c r="V12" s="183">
        <f>MAIN!H16</f>
        <v>15</v>
      </c>
      <c r="W12" s="183">
        <f>U12+V12</f>
        <v>51</v>
      </c>
      <c r="X12" s="183">
        <f>MAIN!F17</f>
        <v>39</v>
      </c>
      <c r="Y12" s="183">
        <f>MAIN!H17</f>
        <v>15</v>
      </c>
      <c r="Z12" s="183">
        <f>X12+Y12</f>
        <v>54</v>
      </c>
      <c r="AA12" s="183">
        <f>MAIN!F18</f>
        <v>28</v>
      </c>
      <c r="AB12" s="183">
        <f>MAIN!H18</f>
        <v>18</v>
      </c>
      <c r="AC12" s="183">
        <f>AA12+AB12</f>
        <v>46</v>
      </c>
      <c r="AD12" s="183">
        <f>MAIN!F19</f>
        <v>17</v>
      </c>
      <c r="AE12" s="183">
        <f>MAIN!H19</f>
        <v>7</v>
      </c>
      <c r="AF12" s="183">
        <f>AD12+AE12</f>
        <v>24</v>
      </c>
      <c r="AG12" s="183">
        <f>MAIN!F20</f>
        <v>6</v>
      </c>
      <c r="AH12" s="183">
        <f>MAIN!H20</f>
        <v>2</v>
      </c>
      <c r="AI12" s="183">
        <f>AG12+AH12</f>
        <v>8</v>
      </c>
      <c r="AJ12" s="183">
        <f>MAIN!F21</f>
        <v>0</v>
      </c>
      <c r="AK12" s="183">
        <f>MAIN!H21</f>
        <v>0</v>
      </c>
      <c r="AL12" s="183">
        <f>AJ12+AK12</f>
        <v>0</v>
      </c>
      <c r="AM12" s="183">
        <f>SUM(MAIN!F13:F21)</f>
        <v>205</v>
      </c>
      <c r="AN12" s="183">
        <f>SUM(MAIN!H13:H21)</f>
        <v>120</v>
      </c>
      <c r="AO12" s="183">
        <f>AM12+AN12</f>
        <v>325</v>
      </c>
      <c r="AP12" s="183">
        <f>SUM(AP6:AP10)</f>
        <v>1003</v>
      </c>
      <c r="AQ12" s="183">
        <f>SUM(AQ6:AQ10)</f>
        <v>652</v>
      </c>
      <c r="AR12" s="183">
        <f>SUM(AR6:AR10)</f>
        <v>1655</v>
      </c>
      <c r="AS12" s="184">
        <f>MAIN!T15</f>
        <v>61.158536585365859</v>
      </c>
      <c r="AT12" s="184">
        <f>MAIN!U15</f>
        <v>67.916666666666671</v>
      </c>
      <c r="AU12" s="184">
        <f>MAIN!S15</f>
        <v>63.653846153846146</v>
      </c>
    </row>
    <row r="13" spans="1:1025" x14ac:dyDescent="0.25">
      <c r="A13" s="185"/>
      <c r="C13"/>
      <c r="D13"/>
      <c r="E13"/>
      <c r="F13"/>
      <c r="G13"/>
      <c r="H13"/>
      <c r="I13"/>
      <c r="J13"/>
      <c r="K13"/>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row>
    <row r="14" spans="1:1025" x14ac:dyDescent="0.25">
      <c r="A14" s="185"/>
      <c r="C14"/>
      <c r="D14"/>
      <c r="E14"/>
      <c r="F14"/>
      <c r="G14"/>
      <c r="H14"/>
      <c r="I14"/>
      <c r="J14"/>
      <c r="K14"/>
      <c r="L14"/>
      <c r="M14"/>
      <c r="N14"/>
      <c r="O14"/>
      <c r="P14"/>
      <c r="Q14"/>
      <c r="R14"/>
      <c r="S14" s="267"/>
      <c r="T14" s="267"/>
    </row>
    <row r="15" spans="1:1025" x14ac:dyDescent="0.25">
      <c r="A15" s="185"/>
      <c r="C15"/>
      <c r="D15"/>
      <c r="E15"/>
      <c r="F15"/>
      <c r="G15"/>
      <c r="H15"/>
      <c r="I15"/>
      <c r="J15"/>
      <c r="K15"/>
      <c r="L15"/>
      <c r="M15"/>
      <c r="N15"/>
      <c r="O15"/>
      <c r="P15"/>
      <c r="Q15"/>
      <c r="R15"/>
      <c r="S15"/>
    </row>
    <row r="16" spans="1:1025" ht="18.75" x14ac:dyDescent="0.25">
      <c r="A16" s="185"/>
      <c r="C16" s="187" t="str">
        <f>'VIDYALAYA INFO'!G7</f>
        <v>LALIT KUMAR</v>
      </c>
      <c r="D16" s="188"/>
      <c r="E16" s="188"/>
      <c r="F16" s="188"/>
      <c r="G16" s="188"/>
      <c r="H16" s="188"/>
      <c r="I16" s="188"/>
      <c r="J16" s="188"/>
      <c r="K16" s="188"/>
      <c r="L16" s="188"/>
      <c r="M16" s="188"/>
      <c r="N16" s="188"/>
      <c r="O16" s="188"/>
      <c r="P16" s="188"/>
      <c r="Q16" s="188"/>
      <c r="R16" s="188"/>
      <c r="S16" s="188"/>
    </row>
    <row r="17" spans="1:13" x14ac:dyDescent="0.25">
      <c r="A17" s="185"/>
      <c r="C17"/>
      <c r="D17"/>
      <c r="E17"/>
      <c r="F17"/>
      <c r="G17"/>
      <c r="H17"/>
      <c r="I17"/>
      <c r="J17"/>
      <c r="K17"/>
      <c r="L17"/>
      <c r="M17"/>
    </row>
    <row r="18" spans="1:13" ht="18.75" x14ac:dyDescent="0.25">
      <c r="C18" s="187" t="s">
        <v>121</v>
      </c>
      <c r="D18" s="188"/>
      <c r="E18" s="188"/>
      <c r="F18" s="188"/>
      <c r="G18" s="188"/>
      <c r="H18" s="188"/>
      <c r="I18" s="188"/>
      <c r="J18" s="188"/>
      <c r="K18" s="188"/>
      <c r="L18" s="188"/>
      <c r="M18" s="188"/>
    </row>
  </sheetData>
  <mergeCells count="23">
    <mergeCell ref="A12:B12"/>
    <mergeCell ref="S14:T14"/>
    <mergeCell ref="AG4:AI4"/>
    <mergeCell ref="AJ4:AL4"/>
    <mergeCell ref="AM4:AO4"/>
    <mergeCell ref="AA4:AC4"/>
    <mergeCell ref="AD4:AF4"/>
    <mergeCell ref="AP4:AR4"/>
    <mergeCell ref="AS4:AU4"/>
    <mergeCell ref="A1:AU1"/>
    <mergeCell ref="A2:AU2"/>
    <mergeCell ref="A3:A5"/>
    <mergeCell ref="B3:B5"/>
    <mergeCell ref="C3:E4"/>
    <mergeCell ref="F3:H4"/>
    <mergeCell ref="I3:K4"/>
    <mergeCell ref="L3:AL3"/>
    <mergeCell ref="AM3:AU3"/>
    <mergeCell ref="L4:N4"/>
    <mergeCell ref="O4:Q4"/>
    <mergeCell ref="R4:T4"/>
    <mergeCell ref="U4:W4"/>
    <mergeCell ref="X4:Z4"/>
  </mergeCells>
  <printOptions horizontalCentered="1" verticalCentered="1"/>
  <pageMargins left="0.196527777777778" right="0.15763888888888899" top="0.74791666666666701" bottom="0.74791666666666701" header="0.51180555555555496" footer="0.51180555555555496"/>
  <pageSetup paperSize="0" scale="0" firstPageNumber="0" orientation="portrait" usePrinterDefaults="0"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95959"/>
  </sheetPr>
  <dimension ref="B1:K12"/>
  <sheetViews>
    <sheetView zoomScaleNormal="100" workbookViewId="0">
      <selection activeCell="C1" sqref="C1:H1"/>
    </sheetView>
  </sheetViews>
  <sheetFormatPr defaultRowHeight="15" x14ac:dyDescent="0.25"/>
  <cols>
    <col min="1" max="2" width="8.5703125"/>
    <col min="3" max="3" width="11.85546875"/>
    <col min="4" max="4" width="14.42578125"/>
    <col min="5" max="5" width="66.42578125"/>
    <col min="6" max="1025" width="8.5703125"/>
  </cols>
  <sheetData>
    <row r="1" spans="2:11" ht="18.75" x14ac:dyDescent="0.3">
      <c r="B1" s="189"/>
      <c r="C1" s="256" t="s">
        <v>149</v>
      </c>
      <c r="D1" s="256"/>
      <c r="E1" s="256"/>
      <c r="F1" s="256"/>
      <c r="G1" s="256"/>
      <c r="H1" s="256"/>
      <c r="I1" s="189"/>
      <c r="J1" s="189"/>
      <c r="K1" s="189"/>
    </row>
    <row r="2" spans="2:11" ht="18.75" x14ac:dyDescent="0.3">
      <c r="B2" s="189"/>
      <c r="C2" s="256" t="s">
        <v>150</v>
      </c>
      <c r="D2" s="256"/>
      <c r="E2" s="256"/>
      <c r="F2" s="256"/>
      <c r="G2" s="256"/>
      <c r="H2" s="256"/>
      <c r="I2" s="189"/>
      <c r="J2" s="189"/>
      <c r="K2" s="189"/>
    </row>
    <row r="4" spans="2:11" ht="18.75" x14ac:dyDescent="0.25">
      <c r="D4" s="190" t="s">
        <v>124</v>
      </c>
      <c r="E4" s="191" t="s">
        <v>125</v>
      </c>
    </row>
    <row r="5" spans="2:11" ht="63.75" customHeight="1" x14ac:dyDescent="0.25">
      <c r="D5" s="192" t="s">
        <v>151</v>
      </c>
      <c r="E5" s="193" t="s">
        <v>151</v>
      </c>
    </row>
    <row r="10" spans="2:11" ht="18.75" x14ac:dyDescent="0.3">
      <c r="D10" s="153" t="str">
        <f>'VIDYALAYA INFO'!G7</f>
        <v>LALIT KUMAR</v>
      </c>
    </row>
    <row r="11" spans="2:11" ht="15" customHeight="1" x14ac:dyDescent="0.25"/>
    <row r="12" spans="2:11" ht="18.75" x14ac:dyDescent="0.3">
      <c r="D12" s="153" t="s">
        <v>121</v>
      </c>
      <c r="E12" s="153"/>
    </row>
  </sheetData>
  <mergeCells count="2">
    <mergeCell ref="C1:H1"/>
    <mergeCell ref="C2:H2"/>
  </mergeCells>
  <printOptions horizontalCentered="1"/>
  <pageMargins left="0.70833333333333304" right="0.70833333333333304" top="0.74791666666666701" bottom="0.74791666666666701" header="0.51180555555555496" footer="0.51180555555555496"/>
  <pageSetup paperSize="0" scale="0" firstPageNumber="0" orientation="portrait" usePrinterDefaults="0"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F7F7F"/>
    <pageSetUpPr fitToPage="1"/>
  </sheetPr>
  <dimension ref="A1:M11"/>
  <sheetViews>
    <sheetView zoomScaleNormal="100" workbookViewId="0">
      <selection activeCell="G5" sqref="G5"/>
    </sheetView>
  </sheetViews>
  <sheetFormatPr defaultRowHeight="15" x14ac:dyDescent="0.25"/>
  <cols>
    <col min="1" max="5" width="8.5703125"/>
    <col min="6" max="6" width="17.42578125"/>
    <col min="7" max="7" width="51.140625"/>
    <col min="8" max="8" width="48.7109375"/>
    <col min="9" max="1025" width="8.5703125"/>
  </cols>
  <sheetData>
    <row r="1" spans="1:13" ht="18.75" x14ac:dyDescent="0.3">
      <c r="A1" s="256" t="s">
        <v>152</v>
      </c>
      <c r="B1" s="256"/>
      <c r="C1" s="256"/>
      <c r="D1" s="256"/>
      <c r="E1" s="256"/>
      <c r="F1" s="256"/>
      <c r="G1" s="256"/>
      <c r="H1" s="189"/>
      <c r="I1" s="189"/>
      <c r="J1" s="189"/>
      <c r="K1" s="189"/>
      <c r="L1" s="189"/>
      <c r="M1" s="189"/>
    </row>
    <row r="2" spans="1:13" ht="18.75" x14ac:dyDescent="0.3">
      <c r="A2" s="256" t="s">
        <v>153</v>
      </c>
      <c r="B2" s="256"/>
      <c r="C2" s="256"/>
      <c r="D2" s="256"/>
      <c r="E2" s="256"/>
      <c r="F2" s="256"/>
      <c r="G2" s="256"/>
      <c r="H2" s="189"/>
      <c r="I2" s="189"/>
      <c r="J2" s="189"/>
      <c r="K2" s="189"/>
      <c r="L2" s="189"/>
      <c r="M2" s="194"/>
    </row>
    <row r="3" spans="1:13" x14ac:dyDescent="0.25">
      <c r="A3" s="195"/>
    </row>
    <row r="4" spans="1:13" ht="38.25" customHeight="1" x14ac:dyDescent="0.25">
      <c r="B4" s="190" t="s">
        <v>154</v>
      </c>
      <c r="C4" s="268" t="s">
        <v>107</v>
      </c>
      <c r="D4" s="268"/>
      <c r="E4" s="268"/>
      <c r="F4" s="268"/>
      <c r="G4" s="191" t="s">
        <v>33</v>
      </c>
    </row>
    <row r="5" spans="1:13" ht="75.75" customHeight="1" x14ac:dyDescent="0.25">
      <c r="B5" s="192">
        <v>1</v>
      </c>
      <c r="C5" s="269"/>
      <c r="D5" s="269"/>
      <c r="E5" s="269"/>
      <c r="F5" s="269"/>
      <c r="G5" s="196"/>
    </row>
    <row r="6" spans="1:13" ht="18.75" x14ac:dyDescent="0.3">
      <c r="A6" s="144"/>
    </row>
    <row r="7" spans="1:13" x14ac:dyDescent="0.25">
      <c r="A7" s="197"/>
    </row>
    <row r="8" spans="1:13" x14ac:dyDescent="0.25">
      <c r="A8" s="197"/>
    </row>
    <row r="9" spans="1:13" ht="18.75" x14ac:dyDescent="0.3">
      <c r="B9" s="153" t="str">
        <f>'VIDYALAYA INFO'!G7</f>
        <v>LALIT KUMAR</v>
      </c>
    </row>
    <row r="11" spans="1:13" ht="18.75" x14ac:dyDescent="0.3">
      <c r="B11" s="153" t="s">
        <v>121</v>
      </c>
      <c r="C11" s="153"/>
      <c r="D11" s="153"/>
    </row>
  </sheetData>
  <mergeCells count="4">
    <mergeCell ref="A1:G1"/>
    <mergeCell ref="A2:G2"/>
    <mergeCell ref="C4:F4"/>
    <mergeCell ref="C5:F5"/>
  </mergeCells>
  <printOptions horizontalCentered="1"/>
  <pageMargins left="0.70833333333333304" right="0.70833333333333304" top="0.74791666666666701" bottom="0.74791666666666701" header="0.51180555555555496" footer="0.51180555555555496"/>
  <pageSetup paperSize="0" scale="0" firstPageNumber="0" orientation="portrait" usePrinterDefaults="0"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53735"/>
  </sheetPr>
  <dimension ref="A1:L13"/>
  <sheetViews>
    <sheetView zoomScaleNormal="100" workbookViewId="0">
      <selection activeCell="C5" sqref="C5"/>
    </sheetView>
  </sheetViews>
  <sheetFormatPr defaultRowHeight="15" x14ac:dyDescent="0.25"/>
  <cols>
    <col min="1" max="3" width="8.5703125"/>
    <col min="4" max="4" width="52.7109375"/>
    <col min="5" max="1025" width="8.5703125"/>
  </cols>
  <sheetData>
    <row r="1" spans="1:12" ht="18.75" x14ac:dyDescent="0.3">
      <c r="A1" s="256" t="s">
        <v>155</v>
      </c>
      <c r="B1" s="256"/>
      <c r="C1" s="256"/>
      <c r="D1" s="256"/>
      <c r="E1" s="256"/>
      <c r="F1" s="256"/>
      <c r="G1" s="256"/>
      <c r="H1" s="256"/>
      <c r="I1" s="256"/>
      <c r="J1" s="189"/>
      <c r="K1" s="189"/>
      <c r="L1" s="189"/>
    </row>
    <row r="2" spans="1:12" ht="18.75" x14ac:dyDescent="0.3">
      <c r="A2" s="256" t="s">
        <v>156</v>
      </c>
      <c r="B2" s="256"/>
      <c r="C2" s="256"/>
      <c r="D2" s="256"/>
      <c r="E2" s="256"/>
      <c r="F2" s="256"/>
      <c r="G2" s="256"/>
      <c r="H2" s="256"/>
      <c r="I2" s="256"/>
      <c r="J2" s="189"/>
      <c r="K2" s="189"/>
      <c r="L2" s="189"/>
    </row>
    <row r="3" spans="1:12" x14ac:dyDescent="0.25">
      <c r="A3" s="195"/>
    </row>
    <row r="4" spans="1:12" ht="33" customHeight="1" x14ac:dyDescent="0.25">
      <c r="C4" s="145" t="s">
        <v>157</v>
      </c>
      <c r="D4" s="198" t="s">
        <v>158</v>
      </c>
      <c r="E4" s="198">
        <v>2014</v>
      </c>
      <c r="F4" s="198">
        <v>2015</v>
      </c>
      <c r="G4" s="198">
        <v>2016</v>
      </c>
      <c r="H4" s="198">
        <v>2017</v>
      </c>
      <c r="I4" s="199">
        <v>2018</v>
      </c>
    </row>
    <row r="5" spans="1:12" ht="102" customHeight="1" x14ac:dyDescent="0.25">
      <c r="C5" s="147">
        <v>1</v>
      </c>
      <c r="D5" s="200"/>
      <c r="E5" s="200"/>
      <c r="F5" s="200"/>
      <c r="G5" s="200"/>
      <c r="H5" s="201"/>
      <c r="I5" s="201"/>
    </row>
    <row r="6" spans="1:12" x14ac:dyDescent="0.25">
      <c r="A6" s="197"/>
    </row>
    <row r="7" spans="1:12" x14ac:dyDescent="0.25">
      <c r="A7" s="202"/>
    </row>
    <row r="8" spans="1:12" x14ac:dyDescent="0.25">
      <c r="A8" s="202"/>
    </row>
    <row r="10" spans="1:12" ht="18.75" x14ac:dyDescent="0.3">
      <c r="E10" s="153"/>
      <c r="F10" s="153"/>
    </row>
    <row r="11" spans="1:12" ht="18.75" x14ac:dyDescent="0.3">
      <c r="C11" s="153" t="str">
        <f>'VIDYALAYA INFO'!G7</f>
        <v>LALIT KUMAR</v>
      </c>
    </row>
    <row r="13" spans="1:12" ht="18.75" x14ac:dyDescent="0.3">
      <c r="C13" s="153" t="s">
        <v>121</v>
      </c>
    </row>
  </sheetData>
  <mergeCells count="2">
    <mergeCell ref="A1:I1"/>
    <mergeCell ref="A2:I2"/>
  </mergeCells>
  <printOptions horizontalCentered="1" verticalCentered="1"/>
  <pageMargins left="0.70833333333333304" right="0.70833333333333304" top="0.74791666666666701" bottom="0.74791666666666701" header="0.51180555555555496" footer="0.51180555555555496"/>
  <pageSetup paperSize="0" scale="0" firstPageNumber="0" orientation="portrait" usePrinterDefaults="0"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1"/>
  <sheetViews>
    <sheetView zoomScaleNormal="100" workbookViewId="0">
      <selection activeCell="D5" sqref="D5"/>
    </sheetView>
  </sheetViews>
  <sheetFormatPr defaultRowHeight="15" x14ac:dyDescent="0.25"/>
  <cols>
    <col min="1" max="3" width="8.5703125"/>
    <col min="4" max="4" width="51"/>
    <col min="5" max="5" width="50.7109375"/>
    <col min="6" max="1025" width="8.5703125"/>
  </cols>
  <sheetData>
    <row r="1" spans="1:11" ht="21.75" x14ac:dyDescent="0.3">
      <c r="A1" s="256" t="s">
        <v>159</v>
      </c>
      <c r="B1" s="256"/>
      <c r="C1" s="256"/>
      <c r="D1" s="256"/>
      <c r="E1" s="256"/>
      <c r="F1" s="203"/>
      <c r="G1" s="203"/>
      <c r="H1" s="203"/>
      <c r="I1" s="203"/>
      <c r="J1" s="203"/>
    </row>
    <row r="2" spans="1:11" ht="18.75" x14ac:dyDescent="0.3">
      <c r="A2" s="256" t="s">
        <v>160</v>
      </c>
      <c r="B2" s="256"/>
      <c r="C2" s="256"/>
      <c r="D2" s="256"/>
      <c r="E2" s="256"/>
      <c r="F2" s="203"/>
      <c r="G2" s="203"/>
      <c r="H2" s="203"/>
      <c r="I2" s="203"/>
      <c r="J2" s="203"/>
      <c r="K2" s="203"/>
    </row>
    <row r="4" spans="1:11" ht="28.5" customHeight="1" x14ac:dyDescent="0.25">
      <c r="C4" s="204" t="s">
        <v>161</v>
      </c>
      <c r="D4" s="205" t="s">
        <v>162</v>
      </c>
      <c r="E4" s="205" t="s">
        <v>163</v>
      </c>
    </row>
    <row r="5" spans="1:11" ht="67.5" customHeight="1" x14ac:dyDescent="0.25">
      <c r="C5" s="206">
        <v>1</v>
      </c>
      <c r="D5" s="207"/>
      <c r="E5" s="207"/>
    </row>
    <row r="9" spans="1:11" ht="18.75" x14ac:dyDescent="0.3">
      <c r="C9" s="153" t="str">
        <f>'VIDYALAYA INFO'!G7</f>
        <v>LALIT KUMAR</v>
      </c>
    </row>
    <row r="11" spans="1:11" ht="18.75" x14ac:dyDescent="0.3">
      <c r="C11" s="153" t="s">
        <v>121</v>
      </c>
      <c r="D11" s="153"/>
      <c r="E11" s="153"/>
    </row>
  </sheetData>
  <mergeCells count="2">
    <mergeCell ref="A1:E1"/>
    <mergeCell ref="A2:E2"/>
  </mergeCells>
  <printOptions horizontalCentered="1" verticalCentered="1"/>
  <pageMargins left="0.70833333333333304" right="0.70833333333333304" top="0.74791666666666701" bottom="0.74791666666666701"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Q8"/>
  <sheetViews>
    <sheetView zoomScaleNormal="100" workbookViewId="0">
      <selection activeCell="G4" sqref="G4:Q4"/>
    </sheetView>
  </sheetViews>
  <sheetFormatPr defaultRowHeight="15" x14ac:dyDescent="0.25"/>
  <cols>
    <col min="1" max="1025" width="8.5703125"/>
  </cols>
  <sheetData>
    <row r="1" spans="1:17" ht="20.25" x14ac:dyDescent="0.3">
      <c r="C1" s="227" t="s">
        <v>30</v>
      </c>
      <c r="D1" s="227"/>
      <c r="E1" s="227"/>
      <c r="F1" s="227"/>
      <c r="G1" s="227"/>
      <c r="H1" s="227"/>
      <c r="I1" s="227"/>
      <c r="J1" s="227"/>
      <c r="K1" s="227"/>
      <c r="L1" s="227"/>
      <c r="M1" s="227"/>
      <c r="N1" s="227"/>
      <c r="O1" s="227"/>
      <c r="P1" s="227"/>
      <c r="Q1" s="227"/>
    </row>
    <row r="3" spans="1:17" x14ac:dyDescent="0.25">
      <c r="A3" s="228"/>
      <c r="B3" s="228"/>
      <c r="C3" s="228"/>
      <c r="D3" s="228"/>
      <c r="E3" s="228"/>
      <c r="F3" s="228"/>
      <c r="G3" s="228"/>
      <c r="H3" s="228"/>
      <c r="I3" s="228"/>
    </row>
    <row r="4" spans="1:17" ht="20.25" x14ac:dyDescent="0.3">
      <c r="C4" s="229" t="s">
        <v>31</v>
      </c>
      <c r="D4" s="229"/>
      <c r="E4" s="229"/>
      <c r="F4" s="229"/>
      <c r="G4" s="230" t="s">
        <v>166</v>
      </c>
      <c r="H4" s="230"/>
      <c r="I4" s="230"/>
      <c r="J4" s="230"/>
      <c r="K4" s="230"/>
      <c r="L4" s="230"/>
      <c r="M4" s="230"/>
      <c r="N4" s="230"/>
      <c r="O4" s="230"/>
      <c r="P4" s="230"/>
      <c r="Q4" s="230"/>
    </row>
    <row r="5" spans="1:17" ht="20.25" x14ac:dyDescent="0.3">
      <c r="C5" s="229" t="s">
        <v>32</v>
      </c>
      <c r="D5" s="229"/>
      <c r="E5" s="229"/>
      <c r="F5" s="229"/>
      <c r="G5" s="230" t="s">
        <v>167</v>
      </c>
      <c r="H5" s="230"/>
      <c r="I5" s="230"/>
      <c r="J5" s="230"/>
      <c r="K5" s="230"/>
      <c r="L5" s="230"/>
      <c r="M5" s="230"/>
      <c r="N5" s="230"/>
      <c r="O5" s="230"/>
      <c r="P5" s="230"/>
      <c r="Q5" s="230"/>
    </row>
    <row r="6" spans="1:17" ht="20.25" x14ac:dyDescent="0.3">
      <c r="C6" s="229" t="s">
        <v>33</v>
      </c>
      <c r="D6" s="229"/>
      <c r="E6" s="229"/>
      <c r="F6" s="229"/>
      <c r="G6" s="230" t="s">
        <v>26</v>
      </c>
      <c r="H6" s="230"/>
      <c r="I6" s="230"/>
      <c r="J6" s="230"/>
      <c r="K6" s="230"/>
      <c r="L6" s="230"/>
      <c r="M6" s="230"/>
      <c r="N6" s="230"/>
      <c r="O6" s="230"/>
      <c r="P6" s="230"/>
      <c r="Q6" s="230"/>
    </row>
    <row r="7" spans="1:17" ht="20.25" x14ac:dyDescent="0.3">
      <c r="C7" s="229" t="s">
        <v>34</v>
      </c>
      <c r="D7" s="229"/>
      <c r="E7" s="229"/>
      <c r="F7" s="229"/>
      <c r="G7" s="230" t="s">
        <v>168</v>
      </c>
      <c r="H7" s="230"/>
      <c r="I7" s="230"/>
      <c r="J7" s="230"/>
      <c r="K7" s="230"/>
      <c r="L7" s="230"/>
      <c r="M7" s="230"/>
      <c r="N7" s="230"/>
      <c r="O7" s="230"/>
      <c r="P7" s="230"/>
      <c r="Q7" s="230"/>
    </row>
    <row r="8" spans="1:17" ht="20.25" x14ac:dyDescent="0.3">
      <c r="C8" s="229" t="s">
        <v>35</v>
      </c>
      <c r="D8" s="229"/>
      <c r="E8" s="229"/>
      <c r="F8" s="229"/>
      <c r="G8" s="230" t="s">
        <v>169</v>
      </c>
      <c r="H8" s="230"/>
      <c r="I8" s="230"/>
      <c r="J8" s="230"/>
      <c r="K8" s="230"/>
      <c r="L8" s="230"/>
      <c r="M8" s="230"/>
      <c r="N8" s="230"/>
      <c r="O8" s="230"/>
      <c r="P8" s="230"/>
      <c r="Q8" s="230"/>
    </row>
  </sheetData>
  <mergeCells count="12">
    <mergeCell ref="C6:F6"/>
    <mergeCell ref="G6:Q6"/>
    <mergeCell ref="C7:F7"/>
    <mergeCell ref="G7:Q7"/>
    <mergeCell ref="C8:F8"/>
    <mergeCell ref="G8:Q8"/>
    <mergeCell ref="C1:Q1"/>
    <mergeCell ref="A3:I3"/>
    <mergeCell ref="C4:F4"/>
    <mergeCell ref="G4:Q4"/>
    <mergeCell ref="C5:F5"/>
    <mergeCell ref="G5:Q5"/>
  </mergeCells>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00CC"/>
  </sheetPr>
  <dimension ref="A1:R65"/>
  <sheetViews>
    <sheetView topLeftCell="A52" zoomScaleNormal="100" workbookViewId="0">
      <selection activeCell="W8" sqref="W8"/>
    </sheetView>
  </sheetViews>
  <sheetFormatPr defaultRowHeight="15" x14ac:dyDescent="0.25"/>
  <cols>
    <col min="1" max="1" width="9" style="51" bestFit="1" customWidth="1"/>
    <col min="2" max="2" width="2.7109375" style="51" bestFit="1" customWidth="1"/>
    <col min="3" max="3" width="35.140625" style="51" bestFit="1" customWidth="1"/>
    <col min="4" max="5" width="4" style="51" bestFit="1" customWidth="1"/>
    <col min="6" max="6" width="3.28515625" style="51" bestFit="1" customWidth="1"/>
    <col min="7" max="8" width="3" style="51" bestFit="1" customWidth="1"/>
    <col min="9" max="9" width="3.28515625" style="51" bestFit="1" customWidth="1"/>
    <col min="10" max="11" width="4" style="51" bestFit="1" customWidth="1"/>
    <col min="12" max="12" width="3.28515625" style="51" bestFit="1" customWidth="1"/>
    <col min="13" max="14" width="3" style="51" bestFit="1" customWidth="1"/>
    <col min="15" max="15" width="3.28515625" style="51" bestFit="1" customWidth="1"/>
    <col min="16" max="17" width="3" style="51" bestFit="1" customWidth="1"/>
    <col min="18" max="18" width="3.28515625" style="51" bestFit="1" customWidth="1"/>
    <col min="19" max="16384" width="9.140625" style="51"/>
  </cols>
  <sheetData>
    <row r="1" spans="1:18" x14ac:dyDescent="0.25">
      <c r="A1" s="51">
        <v>17241735</v>
      </c>
      <c r="B1" s="51" t="s">
        <v>15</v>
      </c>
      <c r="C1" s="51" t="s">
        <v>170</v>
      </c>
      <c r="D1" s="51">
        <v>184</v>
      </c>
      <c r="E1" s="51">
        <v>75</v>
      </c>
      <c r="F1" s="51" t="s">
        <v>41</v>
      </c>
      <c r="G1" s="51">
        <v>2</v>
      </c>
      <c r="H1" s="51">
        <v>85</v>
      </c>
      <c r="I1" s="51" t="s">
        <v>39</v>
      </c>
      <c r="J1" s="51">
        <v>241</v>
      </c>
      <c r="K1" s="51">
        <v>45</v>
      </c>
      <c r="L1" s="51" t="s">
        <v>40</v>
      </c>
      <c r="M1" s="51">
        <v>86</v>
      </c>
      <c r="N1" s="51">
        <v>47</v>
      </c>
      <c r="O1" s="51" t="s">
        <v>40</v>
      </c>
      <c r="P1" s="51">
        <v>87</v>
      </c>
      <c r="Q1" s="51">
        <v>72</v>
      </c>
      <c r="R1" s="51" t="s">
        <v>41</v>
      </c>
    </row>
    <row r="2" spans="1:18" x14ac:dyDescent="0.25">
      <c r="A2" s="51">
        <v>17241736</v>
      </c>
      <c r="B2" s="51" t="s">
        <v>19</v>
      </c>
      <c r="C2" s="51" t="s">
        <v>171</v>
      </c>
      <c r="D2" s="51">
        <v>184</v>
      </c>
      <c r="E2" s="51">
        <v>78</v>
      </c>
      <c r="F2" s="51" t="s">
        <v>36</v>
      </c>
      <c r="G2" s="51">
        <v>2</v>
      </c>
      <c r="H2" s="51">
        <v>93</v>
      </c>
      <c r="I2" s="51" t="s">
        <v>38</v>
      </c>
      <c r="J2" s="51">
        <v>241</v>
      </c>
      <c r="K2" s="51">
        <v>84</v>
      </c>
      <c r="L2" s="51" t="s">
        <v>39</v>
      </c>
      <c r="M2" s="51">
        <v>86</v>
      </c>
      <c r="N2" s="51">
        <v>72</v>
      </c>
      <c r="O2" s="51" t="s">
        <v>37</v>
      </c>
      <c r="P2" s="51">
        <v>87</v>
      </c>
      <c r="Q2" s="51">
        <v>84</v>
      </c>
      <c r="R2" s="51" t="s">
        <v>37</v>
      </c>
    </row>
    <row r="3" spans="1:18" x14ac:dyDescent="0.25">
      <c r="A3" s="51">
        <v>17241737</v>
      </c>
      <c r="B3" s="51" t="s">
        <v>15</v>
      </c>
      <c r="C3" s="51" t="s">
        <v>172</v>
      </c>
      <c r="D3" s="51">
        <v>184</v>
      </c>
      <c r="E3" s="51">
        <v>67</v>
      </c>
      <c r="F3" s="51" t="s">
        <v>40</v>
      </c>
      <c r="G3" s="51">
        <v>2</v>
      </c>
      <c r="H3" s="51">
        <v>81</v>
      </c>
      <c r="I3" s="51" t="s">
        <v>37</v>
      </c>
      <c r="J3" s="51">
        <v>241</v>
      </c>
      <c r="K3" s="51">
        <v>61</v>
      </c>
      <c r="L3" s="51" t="s">
        <v>36</v>
      </c>
      <c r="M3" s="51">
        <v>86</v>
      </c>
      <c r="N3" s="51">
        <v>62</v>
      </c>
      <c r="O3" s="51" t="s">
        <v>36</v>
      </c>
      <c r="P3" s="51">
        <v>87</v>
      </c>
      <c r="Q3" s="51">
        <v>80</v>
      </c>
      <c r="R3" s="51" t="s">
        <v>36</v>
      </c>
    </row>
    <row r="4" spans="1:18" x14ac:dyDescent="0.25">
      <c r="A4" s="51">
        <v>17241738</v>
      </c>
      <c r="B4" s="51" t="s">
        <v>15</v>
      </c>
      <c r="C4" s="51" t="s">
        <v>173</v>
      </c>
      <c r="D4" s="51">
        <v>184</v>
      </c>
      <c r="E4" s="51">
        <v>79</v>
      </c>
      <c r="F4" s="51" t="s">
        <v>36</v>
      </c>
      <c r="G4" s="51">
        <v>2</v>
      </c>
      <c r="H4" s="51">
        <v>79</v>
      </c>
      <c r="I4" s="51" t="s">
        <v>36</v>
      </c>
      <c r="J4" s="51">
        <v>241</v>
      </c>
      <c r="K4" s="51">
        <v>57</v>
      </c>
      <c r="L4" s="51" t="s">
        <v>41</v>
      </c>
      <c r="M4" s="51">
        <v>86</v>
      </c>
      <c r="N4" s="51">
        <v>61</v>
      </c>
      <c r="O4" s="51" t="s">
        <v>36</v>
      </c>
      <c r="P4" s="51">
        <v>87</v>
      </c>
      <c r="Q4" s="51">
        <v>72</v>
      </c>
      <c r="R4" s="51" t="s">
        <v>41</v>
      </c>
    </row>
    <row r="5" spans="1:18" x14ac:dyDescent="0.25">
      <c r="A5" s="51">
        <v>17241739</v>
      </c>
      <c r="B5" s="51" t="s">
        <v>19</v>
      </c>
      <c r="C5" s="51" t="s">
        <v>174</v>
      </c>
      <c r="D5" s="51">
        <v>184</v>
      </c>
      <c r="E5" s="51">
        <v>72</v>
      </c>
      <c r="F5" s="51" t="s">
        <v>41</v>
      </c>
      <c r="G5" s="51">
        <v>2</v>
      </c>
      <c r="H5" s="51">
        <v>83</v>
      </c>
      <c r="I5" s="51" t="s">
        <v>37</v>
      </c>
      <c r="J5" s="51">
        <v>241</v>
      </c>
      <c r="K5" s="51">
        <v>40</v>
      </c>
      <c r="L5" s="51" t="s">
        <v>42</v>
      </c>
      <c r="M5" s="51">
        <v>86</v>
      </c>
      <c r="N5" s="51">
        <v>48</v>
      </c>
      <c r="O5" s="51" t="s">
        <v>40</v>
      </c>
      <c r="P5" s="51">
        <v>87</v>
      </c>
      <c r="Q5" s="51">
        <v>67</v>
      </c>
      <c r="R5" s="51" t="s">
        <v>41</v>
      </c>
    </row>
    <row r="6" spans="1:18" x14ac:dyDescent="0.25">
      <c r="A6" s="51">
        <v>17241740</v>
      </c>
      <c r="B6" s="51" t="s">
        <v>15</v>
      </c>
      <c r="C6" s="51" t="s">
        <v>175</v>
      </c>
      <c r="D6" s="51">
        <v>184</v>
      </c>
      <c r="E6" s="51">
        <v>80</v>
      </c>
      <c r="F6" s="51" t="s">
        <v>36</v>
      </c>
      <c r="G6" s="51">
        <v>2</v>
      </c>
      <c r="H6" s="51">
        <v>88</v>
      </c>
      <c r="I6" s="51" t="s">
        <v>39</v>
      </c>
      <c r="J6" s="51">
        <v>41</v>
      </c>
      <c r="K6" s="51">
        <v>93</v>
      </c>
      <c r="L6" s="51" t="s">
        <v>38</v>
      </c>
      <c r="M6" s="51">
        <v>86</v>
      </c>
      <c r="N6" s="51">
        <v>82</v>
      </c>
      <c r="O6" s="51" t="s">
        <v>39</v>
      </c>
      <c r="P6" s="51">
        <v>87</v>
      </c>
      <c r="Q6" s="51">
        <v>88</v>
      </c>
      <c r="R6" s="51" t="s">
        <v>37</v>
      </c>
    </row>
    <row r="7" spans="1:18" x14ac:dyDescent="0.25">
      <c r="A7" s="51">
        <v>17241741</v>
      </c>
      <c r="B7" s="51" t="s">
        <v>15</v>
      </c>
      <c r="C7" s="51" t="s">
        <v>176</v>
      </c>
      <c r="D7" s="51">
        <v>184</v>
      </c>
      <c r="E7" s="51">
        <v>66</v>
      </c>
      <c r="F7" s="51" t="s">
        <v>40</v>
      </c>
      <c r="G7" s="51">
        <v>2</v>
      </c>
      <c r="H7" s="51">
        <v>78</v>
      </c>
      <c r="I7" s="51" t="s">
        <v>36</v>
      </c>
      <c r="J7" s="51">
        <v>241</v>
      </c>
      <c r="K7" s="51">
        <v>67</v>
      </c>
      <c r="L7" s="51" t="s">
        <v>36</v>
      </c>
      <c r="M7" s="51">
        <v>86</v>
      </c>
      <c r="N7" s="51">
        <v>65</v>
      </c>
      <c r="O7" s="51" t="s">
        <v>36</v>
      </c>
      <c r="P7" s="51">
        <v>87</v>
      </c>
      <c r="Q7" s="51">
        <v>71</v>
      </c>
      <c r="R7" s="51" t="s">
        <v>41</v>
      </c>
    </row>
    <row r="8" spans="1:18" x14ac:dyDescent="0.25">
      <c r="A8" s="51">
        <v>17241742</v>
      </c>
      <c r="B8" s="51" t="s">
        <v>15</v>
      </c>
      <c r="C8" s="51" t="s">
        <v>177</v>
      </c>
      <c r="D8" s="51">
        <v>184</v>
      </c>
      <c r="E8" s="51">
        <v>81</v>
      </c>
      <c r="F8" s="51" t="s">
        <v>37</v>
      </c>
      <c r="G8" s="51">
        <v>2</v>
      </c>
      <c r="H8" s="51">
        <v>91</v>
      </c>
      <c r="I8" s="51" t="s">
        <v>38</v>
      </c>
      <c r="J8" s="51">
        <v>41</v>
      </c>
      <c r="K8" s="51">
        <v>82</v>
      </c>
      <c r="L8" s="51" t="s">
        <v>39</v>
      </c>
      <c r="M8" s="51">
        <v>86</v>
      </c>
      <c r="N8" s="51">
        <v>68</v>
      </c>
      <c r="O8" s="51" t="s">
        <v>37</v>
      </c>
      <c r="P8" s="51">
        <v>87</v>
      </c>
      <c r="Q8" s="51">
        <v>74</v>
      </c>
      <c r="R8" s="51" t="s">
        <v>41</v>
      </c>
    </row>
    <row r="9" spans="1:18" x14ac:dyDescent="0.25">
      <c r="A9" s="51">
        <v>17241743</v>
      </c>
      <c r="B9" s="51" t="s">
        <v>19</v>
      </c>
      <c r="C9" s="51" t="s">
        <v>178</v>
      </c>
      <c r="D9" s="51">
        <v>184</v>
      </c>
      <c r="E9" s="51">
        <v>83</v>
      </c>
      <c r="F9" s="51" t="s">
        <v>37</v>
      </c>
      <c r="G9" s="51">
        <v>2</v>
      </c>
      <c r="H9" s="51">
        <v>94</v>
      </c>
      <c r="I9" s="51" t="s">
        <v>38</v>
      </c>
      <c r="J9" s="51">
        <v>41</v>
      </c>
      <c r="K9" s="51">
        <v>89</v>
      </c>
      <c r="L9" s="51" t="s">
        <v>39</v>
      </c>
      <c r="M9" s="51">
        <v>86</v>
      </c>
      <c r="N9" s="51">
        <v>77</v>
      </c>
      <c r="O9" s="51" t="s">
        <v>39</v>
      </c>
      <c r="P9" s="51">
        <v>87</v>
      </c>
      <c r="Q9" s="51">
        <v>95</v>
      </c>
      <c r="R9" s="51" t="s">
        <v>38</v>
      </c>
    </row>
    <row r="10" spans="1:18" x14ac:dyDescent="0.25">
      <c r="A10" s="51">
        <v>17241744</v>
      </c>
      <c r="B10" s="51" t="s">
        <v>15</v>
      </c>
      <c r="C10" s="51" t="s">
        <v>179</v>
      </c>
      <c r="D10" s="51">
        <v>184</v>
      </c>
      <c r="E10" s="51">
        <v>66</v>
      </c>
      <c r="F10" s="51" t="s">
        <v>40</v>
      </c>
      <c r="G10" s="51">
        <v>2</v>
      </c>
      <c r="H10" s="51">
        <v>73</v>
      </c>
      <c r="I10" s="51" t="s">
        <v>41</v>
      </c>
      <c r="J10" s="51">
        <v>241</v>
      </c>
      <c r="K10" s="51">
        <v>42</v>
      </c>
      <c r="L10" s="51" t="s">
        <v>42</v>
      </c>
      <c r="M10" s="51">
        <v>86</v>
      </c>
      <c r="N10" s="51">
        <v>39</v>
      </c>
      <c r="O10" s="51" t="s">
        <v>42</v>
      </c>
      <c r="P10" s="51">
        <v>87</v>
      </c>
      <c r="Q10" s="51">
        <v>64</v>
      </c>
      <c r="R10" s="51" t="s">
        <v>40</v>
      </c>
    </row>
    <row r="11" spans="1:18" x14ac:dyDescent="0.25">
      <c r="A11" s="51">
        <v>17241745</v>
      </c>
      <c r="B11" s="51" t="s">
        <v>15</v>
      </c>
      <c r="C11" s="51" t="s">
        <v>180</v>
      </c>
      <c r="D11" s="51">
        <v>184</v>
      </c>
      <c r="E11" s="51">
        <v>83</v>
      </c>
      <c r="F11" s="51" t="s">
        <v>37</v>
      </c>
      <c r="G11" s="51">
        <v>2</v>
      </c>
      <c r="H11" s="51">
        <v>92</v>
      </c>
      <c r="I11" s="51" t="s">
        <v>38</v>
      </c>
      <c r="J11" s="51">
        <v>241</v>
      </c>
      <c r="K11" s="51">
        <v>76</v>
      </c>
      <c r="L11" s="51" t="s">
        <v>37</v>
      </c>
      <c r="M11" s="51">
        <v>86</v>
      </c>
      <c r="N11" s="51">
        <v>66</v>
      </c>
      <c r="O11" s="51" t="s">
        <v>37</v>
      </c>
      <c r="P11" s="51">
        <v>87</v>
      </c>
      <c r="Q11" s="51">
        <v>78</v>
      </c>
      <c r="R11" s="51" t="s">
        <v>36</v>
      </c>
    </row>
    <row r="12" spans="1:18" x14ac:dyDescent="0.25">
      <c r="A12" s="51">
        <v>17241746</v>
      </c>
      <c r="B12" s="51" t="s">
        <v>15</v>
      </c>
      <c r="C12" s="51" t="s">
        <v>181</v>
      </c>
      <c r="D12" s="51">
        <v>184</v>
      </c>
      <c r="E12" s="51">
        <v>56</v>
      </c>
      <c r="F12" s="51" t="s">
        <v>42</v>
      </c>
      <c r="G12" s="51">
        <v>2</v>
      </c>
      <c r="H12" s="51">
        <v>70</v>
      </c>
      <c r="I12" s="51" t="s">
        <v>41</v>
      </c>
      <c r="J12" s="51">
        <v>241</v>
      </c>
      <c r="K12" s="51">
        <v>50</v>
      </c>
      <c r="L12" s="51" t="s">
        <v>40</v>
      </c>
      <c r="M12" s="51">
        <v>86</v>
      </c>
      <c r="N12" s="51">
        <v>48</v>
      </c>
      <c r="O12" s="51" t="s">
        <v>40</v>
      </c>
      <c r="P12" s="51">
        <v>87</v>
      </c>
      <c r="Q12" s="51">
        <v>63</v>
      </c>
      <c r="R12" s="51" t="s">
        <v>40</v>
      </c>
    </row>
    <row r="13" spans="1:18" x14ac:dyDescent="0.25">
      <c r="A13" s="51">
        <v>17241747</v>
      </c>
      <c r="B13" s="51" t="s">
        <v>15</v>
      </c>
      <c r="C13" s="51" t="s">
        <v>182</v>
      </c>
      <c r="D13" s="51">
        <v>184</v>
      </c>
      <c r="E13" s="51">
        <v>83</v>
      </c>
      <c r="F13" s="51" t="s">
        <v>37</v>
      </c>
      <c r="G13" s="51">
        <v>2</v>
      </c>
      <c r="H13" s="51">
        <v>89</v>
      </c>
      <c r="I13" s="51" t="s">
        <v>39</v>
      </c>
      <c r="J13" s="51">
        <v>241</v>
      </c>
      <c r="K13" s="51">
        <v>78</v>
      </c>
      <c r="L13" s="51" t="s">
        <v>37</v>
      </c>
      <c r="M13" s="51">
        <v>86</v>
      </c>
      <c r="N13" s="51">
        <v>59</v>
      </c>
      <c r="O13" s="51" t="s">
        <v>36</v>
      </c>
      <c r="P13" s="51">
        <v>87</v>
      </c>
      <c r="Q13" s="51">
        <v>72</v>
      </c>
      <c r="R13" s="51" t="s">
        <v>41</v>
      </c>
    </row>
    <row r="14" spans="1:18" x14ac:dyDescent="0.25">
      <c r="A14" s="51">
        <v>17241748</v>
      </c>
      <c r="B14" s="51" t="s">
        <v>19</v>
      </c>
      <c r="C14" s="51" t="s">
        <v>183</v>
      </c>
      <c r="D14" s="51">
        <v>184</v>
      </c>
      <c r="E14" s="51">
        <v>84</v>
      </c>
      <c r="F14" s="51" t="s">
        <v>37</v>
      </c>
      <c r="G14" s="51">
        <v>2</v>
      </c>
      <c r="H14" s="51">
        <v>99</v>
      </c>
      <c r="I14" s="51" t="s">
        <v>38</v>
      </c>
      <c r="J14" s="51">
        <v>241</v>
      </c>
      <c r="K14" s="51">
        <v>72</v>
      </c>
      <c r="L14" s="51" t="s">
        <v>37</v>
      </c>
      <c r="M14" s="51">
        <v>86</v>
      </c>
      <c r="N14" s="51">
        <v>74</v>
      </c>
      <c r="O14" s="51" t="s">
        <v>37</v>
      </c>
      <c r="P14" s="51">
        <v>87</v>
      </c>
      <c r="Q14" s="51">
        <v>92</v>
      </c>
      <c r="R14" s="51" t="s">
        <v>39</v>
      </c>
    </row>
    <row r="15" spans="1:18" x14ac:dyDescent="0.25">
      <c r="A15" s="51">
        <v>17241749</v>
      </c>
      <c r="B15" s="51" t="s">
        <v>19</v>
      </c>
      <c r="C15" s="51" t="s">
        <v>184</v>
      </c>
      <c r="D15" s="51">
        <v>184</v>
      </c>
      <c r="E15" s="51">
        <v>87</v>
      </c>
      <c r="F15" s="51" t="s">
        <v>39</v>
      </c>
      <c r="G15" s="51">
        <v>2</v>
      </c>
      <c r="H15" s="51">
        <v>98</v>
      </c>
      <c r="I15" s="51" t="s">
        <v>38</v>
      </c>
      <c r="J15" s="51">
        <v>241</v>
      </c>
      <c r="K15" s="51">
        <v>94</v>
      </c>
      <c r="L15" s="51" t="s">
        <v>38</v>
      </c>
      <c r="M15" s="51">
        <v>86</v>
      </c>
      <c r="N15" s="51">
        <v>85</v>
      </c>
      <c r="O15" s="51" t="s">
        <v>38</v>
      </c>
      <c r="P15" s="51">
        <v>87</v>
      </c>
      <c r="Q15" s="51">
        <v>98</v>
      </c>
      <c r="R15" s="51" t="s">
        <v>38</v>
      </c>
    </row>
    <row r="16" spans="1:18" x14ac:dyDescent="0.25">
      <c r="A16" s="51">
        <v>17241750</v>
      </c>
      <c r="B16" s="51" t="s">
        <v>15</v>
      </c>
      <c r="C16" s="51" t="s">
        <v>185</v>
      </c>
      <c r="D16" s="51">
        <v>184</v>
      </c>
      <c r="E16" s="51">
        <v>83</v>
      </c>
      <c r="F16" s="51" t="s">
        <v>37</v>
      </c>
      <c r="G16" s="51">
        <v>2</v>
      </c>
      <c r="H16" s="51">
        <v>90</v>
      </c>
      <c r="I16" s="51" t="s">
        <v>39</v>
      </c>
      <c r="J16" s="51">
        <v>241</v>
      </c>
      <c r="K16" s="51">
        <v>63</v>
      </c>
      <c r="L16" s="51" t="s">
        <v>36</v>
      </c>
      <c r="M16" s="51">
        <v>86</v>
      </c>
      <c r="N16" s="51">
        <v>72</v>
      </c>
      <c r="O16" s="51" t="s">
        <v>37</v>
      </c>
      <c r="P16" s="51">
        <v>87</v>
      </c>
      <c r="Q16" s="51">
        <v>75</v>
      </c>
      <c r="R16" s="51" t="s">
        <v>36</v>
      </c>
    </row>
    <row r="17" spans="1:18" x14ac:dyDescent="0.25">
      <c r="A17" s="51">
        <v>17241751</v>
      </c>
      <c r="B17" s="51" t="s">
        <v>15</v>
      </c>
      <c r="C17" s="51" t="s">
        <v>186</v>
      </c>
      <c r="D17" s="51">
        <v>184</v>
      </c>
      <c r="E17" s="51">
        <v>80</v>
      </c>
      <c r="F17" s="51" t="s">
        <v>36</v>
      </c>
      <c r="G17" s="51">
        <v>2</v>
      </c>
      <c r="H17" s="51">
        <v>80</v>
      </c>
      <c r="I17" s="51" t="s">
        <v>37</v>
      </c>
      <c r="J17" s="51">
        <v>41</v>
      </c>
      <c r="K17" s="51">
        <v>72</v>
      </c>
      <c r="L17" s="51" t="s">
        <v>37</v>
      </c>
      <c r="M17" s="51">
        <v>86</v>
      </c>
      <c r="N17" s="51">
        <v>60</v>
      </c>
      <c r="O17" s="51" t="s">
        <v>36</v>
      </c>
      <c r="P17" s="51">
        <v>87</v>
      </c>
      <c r="Q17" s="51">
        <v>75</v>
      </c>
      <c r="R17" s="51" t="s">
        <v>36</v>
      </c>
    </row>
    <row r="18" spans="1:18" x14ac:dyDescent="0.25">
      <c r="A18" s="51">
        <v>17241752</v>
      </c>
      <c r="B18" s="51" t="s">
        <v>15</v>
      </c>
      <c r="C18" s="51" t="s">
        <v>187</v>
      </c>
      <c r="D18" s="51">
        <v>184</v>
      </c>
      <c r="E18" s="51">
        <v>85</v>
      </c>
      <c r="F18" s="51" t="s">
        <v>37</v>
      </c>
      <c r="G18" s="51">
        <v>2</v>
      </c>
      <c r="H18" s="51">
        <v>94</v>
      </c>
      <c r="I18" s="51" t="s">
        <v>38</v>
      </c>
      <c r="J18" s="51">
        <v>241</v>
      </c>
      <c r="K18" s="51">
        <v>72</v>
      </c>
      <c r="L18" s="51" t="s">
        <v>37</v>
      </c>
      <c r="M18" s="51">
        <v>86</v>
      </c>
      <c r="N18" s="51">
        <v>52</v>
      </c>
      <c r="O18" s="51" t="s">
        <v>41</v>
      </c>
      <c r="P18" s="51">
        <v>87</v>
      </c>
      <c r="Q18" s="51">
        <v>92</v>
      </c>
      <c r="R18" s="51" t="s">
        <v>39</v>
      </c>
    </row>
    <row r="19" spans="1:18" x14ac:dyDescent="0.25">
      <c r="A19" s="51">
        <v>17241753</v>
      </c>
      <c r="B19" s="51" t="s">
        <v>15</v>
      </c>
      <c r="C19" s="51" t="s">
        <v>188</v>
      </c>
      <c r="D19" s="51">
        <v>184</v>
      </c>
      <c r="E19" s="51">
        <v>97</v>
      </c>
      <c r="F19" s="51" t="s">
        <v>38</v>
      </c>
      <c r="G19" s="51">
        <v>2</v>
      </c>
      <c r="H19" s="51">
        <v>97</v>
      </c>
      <c r="I19" s="51" t="s">
        <v>38</v>
      </c>
      <c r="J19" s="51">
        <v>41</v>
      </c>
      <c r="K19" s="51">
        <v>94</v>
      </c>
      <c r="L19" s="51" t="s">
        <v>38</v>
      </c>
      <c r="M19" s="51">
        <v>86</v>
      </c>
      <c r="N19" s="51">
        <v>85</v>
      </c>
      <c r="O19" s="51" t="s">
        <v>38</v>
      </c>
      <c r="P19" s="51">
        <v>87</v>
      </c>
      <c r="Q19" s="51">
        <v>95</v>
      </c>
      <c r="R19" s="51" t="s">
        <v>38</v>
      </c>
    </row>
    <row r="20" spans="1:18" x14ac:dyDescent="0.25">
      <c r="A20" s="51">
        <v>17241754</v>
      </c>
      <c r="B20" s="51" t="s">
        <v>15</v>
      </c>
      <c r="C20" s="51" t="s">
        <v>189</v>
      </c>
      <c r="D20" s="51">
        <v>184</v>
      </c>
      <c r="E20" s="51">
        <v>81</v>
      </c>
      <c r="F20" s="51" t="s">
        <v>37</v>
      </c>
      <c r="G20" s="51">
        <v>2</v>
      </c>
      <c r="H20" s="51">
        <v>74</v>
      </c>
      <c r="I20" s="51" t="s">
        <v>36</v>
      </c>
      <c r="J20" s="51">
        <v>241</v>
      </c>
      <c r="K20" s="51">
        <v>45</v>
      </c>
      <c r="L20" s="51" t="s">
        <v>40</v>
      </c>
      <c r="M20" s="51">
        <v>86</v>
      </c>
      <c r="N20" s="51">
        <v>50</v>
      </c>
      <c r="O20" s="51" t="s">
        <v>41</v>
      </c>
      <c r="P20" s="51">
        <v>87</v>
      </c>
      <c r="Q20" s="51">
        <v>51</v>
      </c>
      <c r="R20" s="51" t="s">
        <v>42</v>
      </c>
    </row>
    <row r="21" spans="1:18" x14ac:dyDescent="0.25">
      <c r="A21" s="51">
        <v>17241755</v>
      </c>
      <c r="B21" s="51" t="s">
        <v>19</v>
      </c>
      <c r="C21" s="51" t="s">
        <v>190</v>
      </c>
      <c r="D21" s="51">
        <v>184</v>
      </c>
      <c r="E21" s="51">
        <v>65</v>
      </c>
      <c r="F21" s="51" t="s">
        <v>40</v>
      </c>
      <c r="G21" s="51">
        <v>2</v>
      </c>
      <c r="H21" s="51">
        <v>93</v>
      </c>
      <c r="I21" s="51" t="s">
        <v>38</v>
      </c>
      <c r="J21" s="51">
        <v>241</v>
      </c>
      <c r="K21" s="51">
        <v>71</v>
      </c>
      <c r="L21" s="51" t="s">
        <v>37</v>
      </c>
      <c r="M21" s="51">
        <v>86</v>
      </c>
      <c r="N21" s="51">
        <v>51</v>
      </c>
      <c r="O21" s="51" t="s">
        <v>41</v>
      </c>
      <c r="P21" s="51">
        <v>87</v>
      </c>
      <c r="Q21" s="51">
        <v>88</v>
      </c>
      <c r="R21" s="51" t="s">
        <v>37</v>
      </c>
    </row>
    <row r="22" spans="1:18" x14ac:dyDescent="0.25">
      <c r="A22" s="51">
        <v>17241756</v>
      </c>
      <c r="B22" s="51" t="s">
        <v>15</v>
      </c>
      <c r="C22" s="51" t="s">
        <v>173</v>
      </c>
      <c r="D22" s="51">
        <v>184</v>
      </c>
      <c r="E22" s="51">
        <v>77</v>
      </c>
      <c r="F22" s="51" t="s">
        <v>36</v>
      </c>
      <c r="G22" s="51">
        <v>2</v>
      </c>
      <c r="H22" s="51">
        <v>88</v>
      </c>
      <c r="I22" s="51" t="s">
        <v>39</v>
      </c>
      <c r="J22" s="51">
        <v>241</v>
      </c>
      <c r="K22" s="51">
        <v>42</v>
      </c>
      <c r="L22" s="51" t="s">
        <v>42</v>
      </c>
      <c r="M22" s="51">
        <v>86</v>
      </c>
      <c r="N22" s="51">
        <v>43</v>
      </c>
      <c r="O22" s="51" t="s">
        <v>40</v>
      </c>
      <c r="P22" s="51">
        <v>87</v>
      </c>
      <c r="Q22" s="51">
        <v>69</v>
      </c>
      <c r="R22" s="51" t="s">
        <v>41</v>
      </c>
    </row>
    <row r="23" spans="1:18" x14ac:dyDescent="0.25">
      <c r="A23" s="51">
        <v>17241757</v>
      </c>
      <c r="B23" s="51" t="s">
        <v>15</v>
      </c>
      <c r="C23" s="51" t="s">
        <v>191</v>
      </c>
      <c r="D23" s="51">
        <v>184</v>
      </c>
      <c r="E23" s="51">
        <v>68</v>
      </c>
      <c r="F23" s="51" t="s">
        <v>40</v>
      </c>
      <c r="G23" s="51">
        <v>2</v>
      </c>
      <c r="H23" s="51">
        <v>78</v>
      </c>
      <c r="I23" s="51" t="s">
        <v>36</v>
      </c>
      <c r="J23" s="51">
        <v>241</v>
      </c>
      <c r="K23" s="51">
        <v>52</v>
      </c>
      <c r="L23" s="51" t="s">
        <v>41</v>
      </c>
      <c r="M23" s="51">
        <v>86</v>
      </c>
      <c r="N23" s="51">
        <v>50</v>
      </c>
      <c r="O23" s="51" t="s">
        <v>41</v>
      </c>
      <c r="P23" s="51">
        <v>87</v>
      </c>
      <c r="Q23" s="51">
        <v>47</v>
      </c>
      <c r="R23" s="51" t="s">
        <v>43</v>
      </c>
    </row>
    <row r="24" spans="1:18" x14ac:dyDescent="0.25">
      <c r="A24" s="51">
        <v>17241758</v>
      </c>
      <c r="B24" s="51" t="s">
        <v>19</v>
      </c>
      <c r="C24" s="51" t="s">
        <v>192</v>
      </c>
      <c r="D24" s="51">
        <v>184</v>
      </c>
      <c r="E24" s="51">
        <v>66</v>
      </c>
      <c r="F24" s="51" t="s">
        <v>40</v>
      </c>
      <c r="G24" s="51">
        <v>2</v>
      </c>
      <c r="H24" s="51">
        <v>94</v>
      </c>
      <c r="I24" s="51" t="s">
        <v>38</v>
      </c>
      <c r="J24" s="51">
        <v>241</v>
      </c>
      <c r="K24" s="51">
        <v>42</v>
      </c>
      <c r="L24" s="51" t="s">
        <v>42</v>
      </c>
      <c r="M24" s="51">
        <v>86</v>
      </c>
      <c r="N24" s="51">
        <v>46</v>
      </c>
      <c r="O24" s="51" t="s">
        <v>40</v>
      </c>
      <c r="P24" s="51">
        <v>87</v>
      </c>
      <c r="Q24" s="51">
        <v>68</v>
      </c>
      <c r="R24" s="51" t="s">
        <v>41</v>
      </c>
    </row>
    <row r="25" spans="1:18" x14ac:dyDescent="0.25">
      <c r="A25" s="51">
        <v>17241759</v>
      </c>
      <c r="B25" s="51" t="s">
        <v>15</v>
      </c>
      <c r="C25" s="51" t="s">
        <v>193</v>
      </c>
      <c r="D25" s="51">
        <v>184</v>
      </c>
      <c r="E25" s="51">
        <v>80</v>
      </c>
      <c r="F25" s="51" t="s">
        <v>36</v>
      </c>
      <c r="G25" s="51">
        <v>2</v>
      </c>
      <c r="H25" s="51">
        <v>94</v>
      </c>
      <c r="I25" s="51" t="s">
        <v>38</v>
      </c>
      <c r="J25" s="51">
        <v>41</v>
      </c>
      <c r="K25" s="51">
        <v>96</v>
      </c>
      <c r="L25" s="51" t="s">
        <v>38</v>
      </c>
      <c r="M25" s="51">
        <v>86</v>
      </c>
      <c r="N25" s="51">
        <v>80</v>
      </c>
      <c r="O25" s="51" t="s">
        <v>39</v>
      </c>
      <c r="P25" s="51">
        <v>87</v>
      </c>
      <c r="Q25" s="51">
        <v>86</v>
      </c>
      <c r="R25" s="51" t="s">
        <v>37</v>
      </c>
    </row>
    <row r="26" spans="1:18" x14ac:dyDescent="0.25">
      <c r="A26" s="51">
        <v>17241760</v>
      </c>
      <c r="B26" s="51" t="s">
        <v>15</v>
      </c>
      <c r="C26" s="51" t="s">
        <v>194</v>
      </c>
      <c r="D26" s="51">
        <v>184</v>
      </c>
      <c r="E26" s="51">
        <v>85</v>
      </c>
      <c r="F26" s="51" t="s">
        <v>37</v>
      </c>
      <c r="G26" s="51">
        <v>2</v>
      </c>
      <c r="H26" s="51">
        <v>76</v>
      </c>
      <c r="I26" s="51" t="s">
        <v>36</v>
      </c>
      <c r="J26" s="51">
        <v>241</v>
      </c>
      <c r="K26" s="51">
        <v>58</v>
      </c>
      <c r="L26" s="51" t="s">
        <v>41</v>
      </c>
      <c r="M26" s="51">
        <v>86</v>
      </c>
      <c r="N26" s="51">
        <v>56</v>
      </c>
      <c r="O26" s="51" t="s">
        <v>41</v>
      </c>
      <c r="P26" s="51">
        <v>87</v>
      </c>
      <c r="Q26" s="51">
        <v>63</v>
      </c>
      <c r="R26" s="51" t="s">
        <v>40</v>
      </c>
    </row>
    <row r="27" spans="1:18" x14ac:dyDescent="0.25">
      <c r="A27" s="51">
        <v>17241761</v>
      </c>
      <c r="B27" s="51" t="s">
        <v>19</v>
      </c>
      <c r="C27" s="51" t="s">
        <v>195</v>
      </c>
      <c r="D27" s="51">
        <v>184</v>
      </c>
      <c r="E27" s="51">
        <v>71</v>
      </c>
      <c r="F27" s="51" t="s">
        <v>41</v>
      </c>
      <c r="G27" s="51">
        <v>2</v>
      </c>
      <c r="H27" s="51">
        <v>87</v>
      </c>
      <c r="I27" s="51" t="s">
        <v>39</v>
      </c>
      <c r="J27" s="51">
        <v>241</v>
      </c>
      <c r="K27" s="51">
        <v>61</v>
      </c>
      <c r="L27" s="51" t="s">
        <v>36</v>
      </c>
      <c r="M27" s="51">
        <v>86</v>
      </c>
      <c r="N27" s="51">
        <v>44</v>
      </c>
      <c r="O27" s="51" t="s">
        <v>40</v>
      </c>
      <c r="P27" s="51">
        <v>87</v>
      </c>
      <c r="Q27" s="51">
        <v>88</v>
      </c>
      <c r="R27" s="51" t="s">
        <v>37</v>
      </c>
    </row>
    <row r="28" spans="1:18" x14ac:dyDescent="0.25">
      <c r="A28" s="51">
        <v>17241762</v>
      </c>
      <c r="B28" s="51" t="s">
        <v>19</v>
      </c>
      <c r="C28" s="51" t="s">
        <v>171</v>
      </c>
      <c r="D28" s="51">
        <v>184</v>
      </c>
      <c r="E28" s="51">
        <v>97</v>
      </c>
      <c r="F28" s="51" t="s">
        <v>38</v>
      </c>
      <c r="G28" s="51">
        <v>2</v>
      </c>
      <c r="H28" s="51">
        <v>97</v>
      </c>
      <c r="I28" s="51" t="s">
        <v>38</v>
      </c>
      <c r="J28" s="51">
        <v>241</v>
      </c>
      <c r="K28" s="51">
        <v>75</v>
      </c>
      <c r="L28" s="51" t="s">
        <v>37</v>
      </c>
      <c r="M28" s="51">
        <v>86</v>
      </c>
      <c r="N28" s="51">
        <v>74</v>
      </c>
      <c r="O28" s="51" t="s">
        <v>37</v>
      </c>
      <c r="P28" s="51">
        <v>87</v>
      </c>
      <c r="Q28" s="51">
        <v>95</v>
      </c>
      <c r="R28" s="51" t="s">
        <v>38</v>
      </c>
    </row>
    <row r="29" spans="1:18" x14ac:dyDescent="0.25">
      <c r="A29" s="51">
        <v>17241763</v>
      </c>
      <c r="B29" s="51" t="s">
        <v>19</v>
      </c>
      <c r="C29" s="51" t="s">
        <v>196</v>
      </c>
      <c r="D29" s="51">
        <v>184</v>
      </c>
      <c r="E29" s="51">
        <v>93</v>
      </c>
      <c r="F29" s="51" t="s">
        <v>38</v>
      </c>
      <c r="G29" s="51">
        <v>2</v>
      </c>
      <c r="H29" s="51">
        <v>94</v>
      </c>
      <c r="I29" s="51" t="s">
        <v>38</v>
      </c>
      <c r="J29" s="51">
        <v>41</v>
      </c>
      <c r="K29" s="51">
        <v>96</v>
      </c>
      <c r="L29" s="51" t="s">
        <v>38</v>
      </c>
      <c r="M29" s="51">
        <v>86</v>
      </c>
      <c r="N29" s="51">
        <v>84</v>
      </c>
      <c r="O29" s="51" t="s">
        <v>39</v>
      </c>
      <c r="P29" s="51">
        <v>87</v>
      </c>
      <c r="Q29" s="51">
        <v>93</v>
      </c>
      <c r="R29" s="51" t="s">
        <v>39</v>
      </c>
    </row>
    <row r="30" spans="1:18" x14ac:dyDescent="0.25">
      <c r="A30" s="51">
        <v>17241764</v>
      </c>
      <c r="B30" s="51" t="s">
        <v>15</v>
      </c>
      <c r="C30" s="51" t="s">
        <v>197</v>
      </c>
      <c r="D30" s="51">
        <v>184</v>
      </c>
      <c r="E30" s="51">
        <v>71</v>
      </c>
      <c r="F30" s="51" t="s">
        <v>41</v>
      </c>
      <c r="G30" s="51">
        <v>2</v>
      </c>
      <c r="H30" s="51">
        <v>91</v>
      </c>
      <c r="I30" s="51" t="s">
        <v>38</v>
      </c>
      <c r="J30" s="51">
        <v>41</v>
      </c>
      <c r="K30" s="51">
        <v>89</v>
      </c>
      <c r="L30" s="51" t="s">
        <v>39</v>
      </c>
      <c r="M30" s="51">
        <v>86</v>
      </c>
      <c r="N30" s="51">
        <v>72</v>
      </c>
      <c r="O30" s="51" t="s">
        <v>37</v>
      </c>
      <c r="P30" s="51">
        <v>87</v>
      </c>
      <c r="Q30" s="51">
        <v>71</v>
      </c>
      <c r="R30" s="51" t="s">
        <v>41</v>
      </c>
    </row>
    <row r="31" spans="1:18" x14ac:dyDescent="0.25">
      <c r="A31" s="51">
        <v>17241765</v>
      </c>
      <c r="B31" s="51" t="s">
        <v>15</v>
      </c>
      <c r="C31" s="51" t="s">
        <v>198</v>
      </c>
      <c r="D31" s="51">
        <v>184</v>
      </c>
      <c r="E31" s="51">
        <v>71</v>
      </c>
      <c r="F31" s="51" t="s">
        <v>41</v>
      </c>
      <c r="G31" s="51">
        <v>2</v>
      </c>
      <c r="H31" s="51">
        <v>89</v>
      </c>
      <c r="I31" s="51" t="s">
        <v>39</v>
      </c>
      <c r="J31" s="51">
        <v>241</v>
      </c>
      <c r="K31" s="51">
        <v>55</v>
      </c>
      <c r="L31" s="51" t="s">
        <v>41</v>
      </c>
      <c r="M31" s="51">
        <v>86</v>
      </c>
      <c r="N31" s="51">
        <v>53</v>
      </c>
      <c r="O31" s="51" t="s">
        <v>41</v>
      </c>
      <c r="P31" s="51">
        <v>87</v>
      </c>
      <c r="Q31" s="51">
        <v>76</v>
      </c>
      <c r="R31" s="51" t="s">
        <v>36</v>
      </c>
    </row>
    <row r="32" spans="1:18" x14ac:dyDescent="0.25">
      <c r="A32" s="51">
        <v>17241766</v>
      </c>
      <c r="B32" s="51" t="s">
        <v>15</v>
      </c>
      <c r="C32" s="51" t="s">
        <v>199</v>
      </c>
      <c r="D32" s="51">
        <v>184</v>
      </c>
      <c r="E32" s="51">
        <v>93</v>
      </c>
      <c r="F32" s="51" t="s">
        <v>38</v>
      </c>
      <c r="G32" s="51">
        <v>2</v>
      </c>
      <c r="H32" s="51">
        <v>84</v>
      </c>
      <c r="I32" s="51" t="s">
        <v>37</v>
      </c>
      <c r="J32" s="51">
        <v>41</v>
      </c>
      <c r="K32" s="51">
        <v>83</v>
      </c>
      <c r="L32" s="51" t="s">
        <v>39</v>
      </c>
      <c r="M32" s="51">
        <v>86</v>
      </c>
      <c r="N32" s="51">
        <v>60</v>
      </c>
      <c r="O32" s="51" t="s">
        <v>36</v>
      </c>
      <c r="P32" s="51">
        <v>87</v>
      </c>
      <c r="Q32" s="51">
        <v>73</v>
      </c>
      <c r="R32" s="51" t="s">
        <v>41</v>
      </c>
    </row>
    <row r="33" spans="1:18" x14ac:dyDescent="0.25">
      <c r="A33" s="51">
        <v>17241767</v>
      </c>
      <c r="B33" s="51" t="s">
        <v>15</v>
      </c>
      <c r="C33" s="51" t="s">
        <v>200</v>
      </c>
      <c r="D33" s="51">
        <v>184</v>
      </c>
      <c r="E33" s="51">
        <v>62</v>
      </c>
      <c r="F33" s="51" t="s">
        <v>40</v>
      </c>
      <c r="G33" s="51">
        <v>2</v>
      </c>
      <c r="H33" s="51">
        <v>83</v>
      </c>
      <c r="I33" s="51" t="s">
        <v>37</v>
      </c>
      <c r="J33" s="51">
        <v>241</v>
      </c>
      <c r="K33" s="51">
        <v>51</v>
      </c>
      <c r="L33" s="51" t="s">
        <v>41</v>
      </c>
      <c r="M33" s="51">
        <v>86</v>
      </c>
      <c r="N33" s="51">
        <v>38</v>
      </c>
      <c r="O33" s="51" t="s">
        <v>42</v>
      </c>
      <c r="P33" s="51">
        <v>87</v>
      </c>
      <c r="Q33" s="51">
        <v>60</v>
      </c>
      <c r="R33" s="51" t="s">
        <v>40</v>
      </c>
    </row>
    <row r="34" spans="1:18" x14ac:dyDescent="0.25">
      <c r="A34" s="51">
        <v>17241768</v>
      </c>
      <c r="B34" s="51" t="s">
        <v>15</v>
      </c>
      <c r="C34" s="51" t="s">
        <v>201</v>
      </c>
      <c r="D34" s="51">
        <v>184</v>
      </c>
      <c r="E34" s="51">
        <v>81</v>
      </c>
      <c r="F34" s="51" t="s">
        <v>37</v>
      </c>
      <c r="G34" s="51">
        <v>2</v>
      </c>
      <c r="H34" s="51">
        <v>88</v>
      </c>
      <c r="I34" s="51" t="s">
        <v>39</v>
      </c>
      <c r="J34" s="51">
        <v>41</v>
      </c>
      <c r="K34" s="51">
        <v>70</v>
      </c>
      <c r="L34" s="51" t="s">
        <v>37</v>
      </c>
      <c r="M34" s="51">
        <v>86</v>
      </c>
      <c r="N34" s="51">
        <v>51</v>
      </c>
      <c r="O34" s="51" t="s">
        <v>41</v>
      </c>
      <c r="P34" s="51">
        <v>87</v>
      </c>
      <c r="Q34" s="51">
        <v>66</v>
      </c>
      <c r="R34" s="51" t="s">
        <v>40</v>
      </c>
    </row>
    <row r="35" spans="1:18" x14ac:dyDescent="0.25">
      <c r="A35" s="51">
        <v>17241769</v>
      </c>
      <c r="B35" s="51" t="s">
        <v>15</v>
      </c>
      <c r="C35" s="51" t="s">
        <v>173</v>
      </c>
      <c r="D35" s="51">
        <v>184</v>
      </c>
      <c r="E35" s="51">
        <v>93</v>
      </c>
      <c r="F35" s="51" t="s">
        <v>38</v>
      </c>
      <c r="G35" s="51">
        <v>2</v>
      </c>
      <c r="H35" s="51">
        <v>93</v>
      </c>
      <c r="I35" s="51" t="s">
        <v>38</v>
      </c>
      <c r="J35" s="51">
        <v>41</v>
      </c>
      <c r="K35" s="51">
        <v>87</v>
      </c>
      <c r="L35" s="51" t="s">
        <v>39</v>
      </c>
      <c r="M35" s="51">
        <v>86</v>
      </c>
      <c r="N35" s="51">
        <v>83</v>
      </c>
      <c r="O35" s="51" t="s">
        <v>39</v>
      </c>
      <c r="P35" s="51">
        <v>87</v>
      </c>
      <c r="Q35" s="51">
        <v>95</v>
      </c>
      <c r="R35" s="51" t="s">
        <v>38</v>
      </c>
    </row>
    <row r="36" spans="1:18" x14ac:dyDescent="0.25">
      <c r="A36" s="51">
        <v>17241770</v>
      </c>
      <c r="B36" s="51" t="s">
        <v>15</v>
      </c>
      <c r="C36" s="51" t="s">
        <v>202</v>
      </c>
      <c r="D36" s="51">
        <v>184</v>
      </c>
      <c r="E36" s="51">
        <v>68</v>
      </c>
      <c r="F36" s="51" t="s">
        <v>40</v>
      </c>
      <c r="G36" s="51">
        <v>2</v>
      </c>
      <c r="H36" s="51">
        <v>77</v>
      </c>
      <c r="I36" s="51" t="s">
        <v>36</v>
      </c>
      <c r="J36" s="51">
        <v>241</v>
      </c>
      <c r="K36" s="51">
        <v>71</v>
      </c>
      <c r="L36" s="51" t="s">
        <v>37</v>
      </c>
      <c r="M36" s="51">
        <v>86</v>
      </c>
      <c r="N36" s="51">
        <v>65</v>
      </c>
      <c r="O36" s="51" t="s">
        <v>36</v>
      </c>
      <c r="P36" s="51">
        <v>87</v>
      </c>
      <c r="Q36" s="51">
        <v>66</v>
      </c>
      <c r="R36" s="51" t="s">
        <v>40</v>
      </c>
    </row>
    <row r="37" spans="1:18" x14ac:dyDescent="0.25">
      <c r="A37" s="51">
        <v>17241771</v>
      </c>
      <c r="B37" s="51" t="s">
        <v>15</v>
      </c>
      <c r="C37" s="51" t="s">
        <v>203</v>
      </c>
      <c r="D37" s="51">
        <v>184</v>
      </c>
      <c r="E37" s="51">
        <v>66</v>
      </c>
      <c r="F37" s="51" t="s">
        <v>40</v>
      </c>
      <c r="G37" s="51">
        <v>2</v>
      </c>
      <c r="H37" s="51">
        <v>73</v>
      </c>
      <c r="I37" s="51" t="s">
        <v>41</v>
      </c>
      <c r="J37" s="51">
        <v>241</v>
      </c>
      <c r="K37" s="51">
        <v>49</v>
      </c>
      <c r="L37" s="51" t="s">
        <v>40</v>
      </c>
      <c r="M37" s="51">
        <v>86</v>
      </c>
      <c r="N37" s="51">
        <v>50</v>
      </c>
      <c r="O37" s="51" t="s">
        <v>41</v>
      </c>
      <c r="P37" s="51">
        <v>87</v>
      </c>
      <c r="Q37" s="51">
        <v>57</v>
      </c>
      <c r="R37" s="51" t="s">
        <v>42</v>
      </c>
    </row>
    <row r="38" spans="1:18" x14ac:dyDescent="0.25">
      <c r="A38" s="51">
        <v>17241772</v>
      </c>
      <c r="B38" s="51" t="s">
        <v>15</v>
      </c>
      <c r="C38" s="51" t="s">
        <v>204</v>
      </c>
      <c r="D38" s="51">
        <v>184</v>
      </c>
      <c r="E38" s="51">
        <v>89</v>
      </c>
      <c r="F38" s="51" t="s">
        <v>39</v>
      </c>
      <c r="G38" s="51">
        <v>2</v>
      </c>
      <c r="H38" s="51">
        <v>88</v>
      </c>
      <c r="I38" s="51" t="s">
        <v>39</v>
      </c>
      <c r="J38" s="51">
        <v>241</v>
      </c>
      <c r="K38" s="51">
        <v>84</v>
      </c>
      <c r="L38" s="51" t="s">
        <v>39</v>
      </c>
      <c r="M38" s="51">
        <v>86</v>
      </c>
      <c r="N38" s="51">
        <v>58</v>
      </c>
      <c r="O38" s="51" t="s">
        <v>36</v>
      </c>
      <c r="P38" s="51">
        <v>87</v>
      </c>
      <c r="Q38" s="51">
        <v>68</v>
      </c>
      <c r="R38" s="51" t="s">
        <v>41</v>
      </c>
    </row>
    <row r="39" spans="1:18" x14ac:dyDescent="0.25">
      <c r="A39" s="51">
        <v>17241773</v>
      </c>
      <c r="B39" s="51" t="s">
        <v>19</v>
      </c>
      <c r="C39" s="51" t="s">
        <v>205</v>
      </c>
      <c r="D39" s="51">
        <v>184</v>
      </c>
      <c r="E39" s="51">
        <v>69</v>
      </c>
      <c r="F39" s="51" t="s">
        <v>41</v>
      </c>
      <c r="G39" s="51">
        <v>2</v>
      </c>
      <c r="H39" s="51">
        <v>92</v>
      </c>
      <c r="I39" s="51" t="s">
        <v>38</v>
      </c>
      <c r="J39" s="51">
        <v>241</v>
      </c>
      <c r="K39" s="51">
        <v>44</v>
      </c>
      <c r="L39" s="51" t="s">
        <v>40</v>
      </c>
      <c r="M39" s="51">
        <v>86</v>
      </c>
      <c r="N39" s="51">
        <v>41</v>
      </c>
      <c r="O39" s="51" t="s">
        <v>42</v>
      </c>
      <c r="P39" s="51">
        <v>87</v>
      </c>
      <c r="Q39" s="51">
        <v>75</v>
      </c>
      <c r="R39" s="51" t="s">
        <v>36</v>
      </c>
    </row>
    <row r="40" spans="1:18" x14ac:dyDescent="0.25">
      <c r="A40" s="51">
        <v>17241774</v>
      </c>
      <c r="B40" s="51" t="s">
        <v>15</v>
      </c>
      <c r="C40" s="51" t="s">
        <v>206</v>
      </c>
      <c r="D40" s="51">
        <v>184</v>
      </c>
      <c r="E40" s="51">
        <v>74</v>
      </c>
      <c r="F40" s="51" t="s">
        <v>41</v>
      </c>
      <c r="G40" s="51">
        <v>2</v>
      </c>
      <c r="H40" s="51">
        <v>70</v>
      </c>
      <c r="I40" s="51" t="s">
        <v>41</v>
      </c>
      <c r="J40" s="51">
        <v>241</v>
      </c>
      <c r="K40" s="51">
        <v>55</v>
      </c>
      <c r="L40" s="51" t="s">
        <v>41</v>
      </c>
      <c r="M40" s="51">
        <v>86</v>
      </c>
      <c r="N40" s="51">
        <v>46</v>
      </c>
      <c r="O40" s="51" t="s">
        <v>40</v>
      </c>
      <c r="P40" s="51">
        <v>87</v>
      </c>
      <c r="Q40" s="51">
        <v>68</v>
      </c>
      <c r="R40" s="51" t="s">
        <v>41</v>
      </c>
    </row>
    <row r="41" spans="1:18" x14ac:dyDescent="0.25">
      <c r="A41" s="51">
        <v>17241775</v>
      </c>
      <c r="B41" s="51" t="s">
        <v>19</v>
      </c>
      <c r="C41" s="51" t="s">
        <v>207</v>
      </c>
      <c r="D41" s="51">
        <v>184</v>
      </c>
      <c r="E41" s="51">
        <v>98</v>
      </c>
      <c r="F41" s="51" t="s">
        <v>38</v>
      </c>
      <c r="G41" s="51">
        <v>2</v>
      </c>
      <c r="H41" s="51">
        <v>93</v>
      </c>
      <c r="I41" s="51" t="s">
        <v>38</v>
      </c>
      <c r="J41" s="51">
        <v>41</v>
      </c>
      <c r="K41" s="51">
        <v>98</v>
      </c>
      <c r="L41" s="51" t="s">
        <v>38</v>
      </c>
      <c r="M41" s="51">
        <v>86</v>
      </c>
      <c r="N41" s="51">
        <v>77</v>
      </c>
      <c r="O41" s="51" t="s">
        <v>39</v>
      </c>
      <c r="P41" s="51">
        <v>87</v>
      </c>
      <c r="Q41" s="51">
        <v>95</v>
      </c>
      <c r="R41" s="51" t="s">
        <v>38</v>
      </c>
    </row>
    <row r="42" spans="1:18" x14ac:dyDescent="0.25">
      <c r="A42" s="51">
        <v>17241776</v>
      </c>
      <c r="B42" s="51" t="s">
        <v>19</v>
      </c>
      <c r="C42" s="51" t="s">
        <v>208</v>
      </c>
      <c r="D42" s="51">
        <v>184</v>
      </c>
      <c r="E42" s="51">
        <v>72</v>
      </c>
      <c r="F42" s="51" t="s">
        <v>41</v>
      </c>
      <c r="G42" s="51">
        <v>2</v>
      </c>
      <c r="H42" s="51">
        <v>85</v>
      </c>
      <c r="I42" s="51" t="s">
        <v>39</v>
      </c>
      <c r="J42" s="51">
        <v>241</v>
      </c>
      <c r="K42" s="51">
        <v>64</v>
      </c>
      <c r="L42" s="51" t="s">
        <v>36</v>
      </c>
      <c r="M42" s="51">
        <v>86</v>
      </c>
      <c r="N42" s="51">
        <v>48</v>
      </c>
      <c r="O42" s="51" t="s">
        <v>40</v>
      </c>
      <c r="P42" s="51">
        <v>87</v>
      </c>
      <c r="Q42" s="51">
        <v>80</v>
      </c>
      <c r="R42" s="51" t="s">
        <v>36</v>
      </c>
    </row>
    <row r="43" spans="1:18" x14ac:dyDescent="0.25">
      <c r="A43" s="51">
        <v>17241777</v>
      </c>
      <c r="B43" s="51" t="s">
        <v>15</v>
      </c>
      <c r="C43" s="51" t="s">
        <v>209</v>
      </c>
      <c r="D43" s="51">
        <v>184</v>
      </c>
      <c r="E43" s="51">
        <v>58</v>
      </c>
      <c r="F43" s="51" t="s">
        <v>42</v>
      </c>
      <c r="G43" s="51">
        <v>2</v>
      </c>
      <c r="H43" s="51">
        <v>69</v>
      </c>
      <c r="I43" s="51" t="s">
        <v>41</v>
      </c>
      <c r="J43" s="51">
        <v>241</v>
      </c>
      <c r="K43" s="51">
        <v>37</v>
      </c>
      <c r="L43" s="51" t="s">
        <v>42</v>
      </c>
      <c r="M43" s="51">
        <v>86</v>
      </c>
      <c r="N43" s="51">
        <v>40</v>
      </c>
      <c r="O43" s="51" t="s">
        <v>42</v>
      </c>
      <c r="P43" s="51">
        <v>87</v>
      </c>
      <c r="Q43" s="51">
        <v>49</v>
      </c>
      <c r="R43" s="51" t="s">
        <v>43</v>
      </c>
    </row>
    <row r="44" spans="1:18" x14ac:dyDescent="0.25">
      <c r="A44" s="51">
        <v>17241778</v>
      </c>
      <c r="B44" s="51" t="s">
        <v>19</v>
      </c>
      <c r="C44" s="51" t="s">
        <v>210</v>
      </c>
      <c r="D44" s="51">
        <v>184</v>
      </c>
      <c r="E44" s="51">
        <v>63</v>
      </c>
      <c r="F44" s="51" t="s">
        <v>40</v>
      </c>
      <c r="G44" s="51">
        <v>2</v>
      </c>
      <c r="H44" s="51">
        <v>63</v>
      </c>
      <c r="I44" s="51" t="s">
        <v>40</v>
      </c>
      <c r="J44" s="51">
        <v>241</v>
      </c>
      <c r="K44" s="51">
        <v>56</v>
      </c>
      <c r="L44" s="51" t="s">
        <v>41</v>
      </c>
      <c r="M44" s="51">
        <v>86</v>
      </c>
      <c r="N44" s="51">
        <v>48</v>
      </c>
      <c r="O44" s="51" t="s">
        <v>40</v>
      </c>
      <c r="P44" s="51">
        <v>87</v>
      </c>
      <c r="Q44" s="51">
        <v>56</v>
      </c>
      <c r="R44" s="51" t="s">
        <v>42</v>
      </c>
    </row>
    <row r="45" spans="1:18" x14ac:dyDescent="0.25">
      <c r="A45" s="51">
        <v>17241779</v>
      </c>
      <c r="B45" s="51" t="s">
        <v>15</v>
      </c>
      <c r="C45" s="51" t="s">
        <v>211</v>
      </c>
      <c r="D45" s="51">
        <v>184</v>
      </c>
      <c r="E45" s="51">
        <v>48</v>
      </c>
      <c r="F45" s="51" t="s">
        <v>43</v>
      </c>
      <c r="G45" s="51">
        <v>2</v>
      </c>
      <c r="H45" s="51">
        <v>68</v>
      </c>
      <c r="I45" s="51" t="s">
        <v>41</v>
      </c>
      <c r="J45" s="51">
        <v>241</v>
      </c>
      <c r="K45" s="51">
        <v>48</v>
      </c>
      <c r="L45" s="51" t="s">
        <v>40</v>
      </c>
      <c r="M45" s="51">
        <v>86</v>
      </c>
      <c r="N45" s="51">
        <v>35</v>
      </c>
      <c r="O45" s="51" t="s">
        <v>42</v>
      </c>
      <c r="P45" s="51">
        <v>87</v>
      </c>
      <c r="Q45" s="51">
        <v>56</v>
      </c>
      <c r="R45" s="51" t="s">
        <v>42</v>
      </c>
    </row>
    <row r="46" spans="1:18" x14ac:dyDescent="0.25">
      <c r="A46" s="51">
        <v>17241780</v>
      </c>
      <c r="B46" s="51" t="s">
        <v>19</v>
      </c>
      <c r="C46" s="51" t="s">
        <v>212</v>
      </c>
      <c r="D46" s="51">
        <v>184</v>
      </c>
      <c r="E46" s="51">
        <v>90</v>
      </c>
      <c r="F46" s="51" t="s">
        <v>39</v>
      </c>
      <c r="G46" s="51">
        <v>2</v>
      </c>
      <c r="H46" s="51">
        <v>97</v>
      </c>
      <c r="I46" s="51" t="s">
        <v>38</v>
      </c>
      <c r="J46" s="51">
        <v>241</v>
      </c>
      <c r="K46" s="51">
        <v>65</v>
      </c>
      <c r="L46" s="51" t="s">
        <v>36</v>
      </c>
      <c r="M46" s="51">
        <v>86</v>
      </c>
      <c r="N46" s="51">
        <v>71</v>
      </c>
      <c r="O46" s="51" t="s">
        <v>37</v>
      </c>
      <c r="P46" s="51">
        <v>87</v>
      </c>
      <c r="Q46" s="51">
        <v>91</v>
      </c>
      <c r="R46" s="51" t="s">
        <v>39</v>
      </c>
    </row>
    <row r="47" spans="1:18" x14ac:dyDescent="0.25">
      <c r="A47" s="51">
        <v>17241781</v>
      </c>
      <c r="B47" s="51" t="s">
        <v>19</v>
      </c>
      <c r="C47" s="51" t="s">
        <v>213</v>
      </c>
      <c r="D47" s="51">
        <v>184</v>
      </c>
      <c r="E47" s="51">
        <v>94</v>
      </c>
      <c r="F47" s="51" t="s">
        <v>38</v>
      </c>
      <c r="G47" s="51">
        <v>2</v>
      </c>
      <c r="H47" s="51">
        <v>97</v>
      </c>
      <c r="I47" s="51" t="s">
        <v>38</v>
      </c>
      <c r="J47" s="51">
        <v>241</v>
      </c>
      <c r="K47" s="51">
        <v>68</v>
      </c>
      <c r="L47" s="51" t="s">
        <v>36</v>
      </c>
      <c r="M47" s="51">
        <v>86</v>
      </c>
      <c r="N47" s="51">
        <v>68</v>
      </c>
      <c r="O47" s="51" t="s">
        <v>37</v>
      </c>
      <c r="P47" s="51">
        <v>87</v>
      </c>
      <c r="Q47" s="51">
        <v>95</v>
      </c>
      <c r="R47" s="51" t="s">
        <v>38</v>
      </c>
    </row>
    <row r="48" spans="1:18" x14ac:dyDescent="0.25">
      <c r="A48" s="51">
        <v>17241782</v>
      </c>
      <c r="B48" s="51" t="s">
        <v>15</v>
      </c>
      <c r="C48" s="51" t="s">
        <v>214</v>
      </c>
      <c r="D48" s="51">
        <v>184</v>
      </c>
      <c r="E48" s="51">
        <v>81</v>
      </c>
      <c r="F48" s="51" t="s">
        <v>37</v>
      </c>
      <c r="G48" s="51">
        <v>2</v>
      </c>
      <c r="H48" s="51">
        <v>81</v>
      </c>
      <c r="I48" s="51" t="s">
        <v>37</v>
      </c>
      <c r="J48" s="51">
        <v>41</v>
      </c>
      <c r="K48" s="51">
        <v>96</v>
      </c>
      <c r="L48" s="51" t="s">
        <v>38</v>
      </c>
      <c r="M48" s="51">
        <v>86</v>
      </c>
      <c r="N48" s="51">
        <v>74</v>
      </c>
      <c r="O48" s="51" t="s">
        <v>37</v>
      </c>
      <c r="P48" s="51">
        <v>87</v>
      </c>
      <c r="Q48" s="51">
        <v>87</v>
      </c>
      <c r="R48" s="51" t="s">
        <v>37</v>
      </c>
    </row>
    <row r="49" spans="1:18" x14ac:dyDescent="0.25">
      <c r="A49" s="51">
        <v>17241783</v>
      </c>
      <c r="B49" s="51" t="s">
        <v>19</v>
      </c>
      <c r="C49" s="51" t="s">
        <v>215</v>
      </c>
      <c r="D49" s="51">
        <v>184</v>
      </c>
      <c r="E49" s="51">
        <v>71</v>
      </c>
      <c r="F49" s="51" t="s">
        <v>41</v>
      </c>
      <c r="G49" s="51">
        <v>2</v>
      </c>
      <c r="H49" s="51">
        <v>89</v>
      </c>
      <c r="I49" s="51" t="s">
        <v>39</v>
      </c>
      <c r="J49" s="51">
        <v>241</v>
      </c>
      <c r="K49" s="51">
        <v>50</v>
      </c>
      <c r="L49" s="51" t="s">
        <v>40</v>
      </c>
      <c r="M49" s="51">
        <v>86</v>
      </c>
      <c r="N49" s="51">
        <v>37</v>
      </c>
      <c r="O49" s="51" t="s">
        <v>42</v>
      </c>
      <c r="P49" s="51">
        <v>87</v>
      </c>
      <c r="Q49" s="51">
        <v>65</v>
      </c>
      <c r="R49" s="51" t="s">
        <v>40</v>
      </c>
    </row>
    <row r="50" spans="1:18" x14ac:dyDescent="0.25">
      <c r="A50" s="51">
        <v>17241784</v>
      </c>
      <c r="B50" s="51" t="s">
        <v>15</v>
      </c>
      <c r="C50" s="51" t="s">
        <v>216</v>
      </c>
      <c r="D50" s="51">
        <v>184</v>
      </c>
      <c r="E50" s="51">
        <v>87</v>
      </c>
      <c r="F50" s="51" t="s">
        <v>39</v>
      </c>
      <c r="G50" s="51">
        <v>2</v>
      </c>
      <c r="H50" s="51">
        <v>72</v>
      </c>
      <c r="I50" s="51" t="s">
        <v>41</v>
      </c>
      <c r="J50" s="51">
        <v>241</v>
      </c>
      <c r="K50" s="51">
        <v>66</v>
      </c>
      <c r="L50" s="51" t="s">
        <v>36</v>
      </c>
      <c r="M50" s="51">
        <v>86</v>
      </c>
      <c r="N50" s="51">
        <v>47</v>
      </c>
      <c r="O50" s="51" t="s">
        <v>40</v>
      </c>
      <c r="P50" s="51">
        <v>87</v>
      </c>
      <c r="Q50" s="51">
        <v>57</v>
      </c>
      <c r="R50" s="51" t="s">
        <v>42</v>
      </c>
    </row>
    <row r="51" spans="1:18" x14ac:dyDescent="0.25">
      <c r="A51" s="51">
        <v>17241785</v>
      </c>
      <c r="B51" s="51" t="s">
        <v>19</v>
      </c>
      <c r="C51" s="51" t="s">
        <v>217</v>
      </c>
      <c r="D51" s="51">
        <v>184</v>
      </c>
      <c r="E51" s="51">
        <v>62</v>
      </c>
      <c r="F51" s="51" t="s">
        <v>40</v>
      </c>
      <c r="G51" s="51">
        <v>2</v>
      </c>
      <c r="H51" s="51">
        <v>77</v>
      </c>
      <c r="I51" s="51" t="s">
        <v>36</v>
      </c>
      <c r="J51" s="51">
        <v>41</v>
      </c>
      <c r="K51" s="51">
        <v>74</v>
      </c>
      <c r="L51" s="51" t="s">
        <v>37</v>
      </c>
      <c r="M51" s="51">
        <v>86</v>
      </c>
      <c r="N51" s="51">
        <v>59</v>
      </c>
      <c r="O51" s="51" t="s">
        <v>36</v>
      </c>
      <c r="P51" s="51">
        <v>87</v>
      </c>
      <c r="Q51" s="51">
        <v>82</v>
      </c>
      <c r="R51" s="51" t="s">
        <v>37</v>
      </c>
    </row>
    <row r="52" spans="1:18" x14ac:dyDescent="0.25">
      <c r="A52" s="51">
        <v>17241786</v>
      </c>
      <c r="B52" s="51" t="s">
        <v>15</v>
      </c>
      <c r="C52" s="51" t="s">
        <v>218</v>
      </c>
      <c r="D52" s="51">
        <v>184</v>
      </c>
      <c r="E52" s="51">
        <v>75</v>
      </c>
      <c r="F52" s="51" t="s">
        <v>41</v>
      </c>
      <c r="G52" s="51">
        <v>2</v>
      </c>
      <c r="H52" s="51">
        <v>87</v>
      </c>
      <c r="I52" s="51" t="s">
        <v>39</v>
      </c>
      <c r="J52" s="51">
        <v>41</v>
      </c>
      <c r="K52" s="51">
        <v>95</v>
      </c>
      <c r="L52" s="51" t="s">
        <v>38</v>
      </c>
      <c r="M52" s="51">
        <v>86</v>
      </c>
      <c r="N52" s="51">
        <v>71</v>
      </c>
      <c r="O52" s="51" t="s">
        <v>37</v>
      </c>
      <c r="P52" s="51">
        <v>87</v>
      </c>
      <c r="Q52" s="51">
        <v>83</v>
      </c>
      <c r="R52" s="51" t="s">
        <v>37</v>
      </c>
    </row>
    <row r="53" spans="1:18" x14ac:dyDescent="0.25">
      <c r="A53" s="51">
        <v>17241787</v>
      </c>
      <c r="B53" s="51" t="s">
        <v>19</v>
      </c>
      <c r="C53" s="51" t="s">
        <v>219</v>
      </c>
      <c r="D53" s="51">
        <v>184</v>
      </c>
      <c r="E53" s="51">
        <v>61</v>
      </c>
      <c r="F53" s="51" t="s">
        <v>40</v>
      </c>
      <c r="G53" s="51">
        <v>2</v>
      </c>
      <c r="H53" s="51">
        <v>80</v>
      </c>
      <c r="I53" s="51" t="s">
        <v>37</v>
      </c>
      <c r="J53" s="51">
        <v>241</v>
      </c>
      <c r="K53" s="51">
        <v>50</v>
      </c>
      <c r="L53" s="51" t="s">
        <v>40</v>
      </c>
      <c r="M53" s="51">
        <v>86</v>
      </c>
      <c r="N53" s="51">
        <v>34</v>
      </c>
      <c r="O53" s="51" t="s">
        <v>43</v>
      </c>
      <c r="P53" s="51">
        <v>87</v>
      </c>
      <c r="Q53" s="51">
        <v>60</v>
      </c>
      <c r="R53" s="51" t="s">
        <v>40</v>
      </c>
    </row>
    <row r="54" spans="1:18" x14ac:dyDescent="0.25">
      <c r="A54" s="51">
        <v>17241788</v>
      </c>
      <c r="B54" s="51" t="s">
        <v>15</v>
      </c>
      <c r="C54" s="51" t="s">
        <v>220</v>
      </c>
      <c r="D54" s="51">
        <v>184</v>
      </c>
      <c r="E54" s="51">
        <v>75</v>
      </c>
      <c r="F54" s="51" t="s">
        <v>41</v>
      </c>
      <c r="G54" s="51">
        <v>2</v>
      </c>
      <c r="H54" s="51">
        <v>84</v>
      </c>
      <c r="I54" s="51" t="s">
        <v>37</v>
      </c>
      <c r="J54" s="51">
        <v>241</v>
      </c>
      <c r="K54" s="51">
        <v>64</v>
      </c>
      <c r="L54" s="51" t="s">
        <v>36</v>
      </c>
      <c r="M54" s="51">
        <v>86</v>
      </c>
      <c r="N54" s="51">
        <v>63</v>
      </c>
      <c r="O54" s="51" t="s">
        <v>36</v>
      </c>
      <c r="P54" s="51">
        <v>87</v>
      </c>
      <c r="Q54" s="51">
        <v>71</v>
      </c>
      <c r="R54" s="51" t="s">
        <v>41</v>
      </c>
    </row>
    <row r="55" spans="1:18" x14ac:dyDescent="0.25">
      <c r="A55" s="51">
        <v>17241789</v>
      </c>
      <c r="B55" s="51" t="s">
        <v>15</v>
      </c>
      <c r="C55" s="51" t="s">
        <v>221</v>
      </c>
      <c r="D55" s="51">
        <v>184</v>
      </c>
      <c r="E55" s="51">
        <v>61</v>
      </c>
      <c r="F55" s="51" t="s">
        <v>40</v>
      </c>
      <c r="G55" s="51">
        <v>2</v>
      </c>
      <c r="H55" s="51">
        <v>78</v>
      </c>
      <c r="I55" s="51" t="s">
        <v>36</v>
      </c>
      <c r="J55" s="51">
        <v>241</v>
      </c>
      <c r="K55" s="51">
        <v>44</v>
      </c>
      <c r="L55" s="51" t="s">
        <v>40</v>
      </c>
      <c r="M55" s="51">
        <v>86</v>
      </c>
      <c r="N55" s="51">
        <v>33</v>
      </c>
      <c r="O55" s="51" t="s">
        <v>43</v>
      </c>
      <c r="P55" s="51">
        <v>87</v>
      </c>
      <c r="Q55" s="51">
        <v>63</v>
      </c>
      <c r="R55" s="51" t="s">
        <v>40</v>
      </c>
    </row>
    <row r="56" spans="1:18" x14ac:dyDescent="0.25">
      <c r="A56" s="51">
        <v>17241790</v>
      </c>
      <c r="B56" s="51" t="s">
        <v>15</v>
      </c>
      <c r="C56" s="51" t="s">
        <v>222</v>
      </c>
      <c r="D56" s="51">
        <v>184</v>
      </c>
      <c r="E56" s="51">
        <v>52</v>
      </c>
      <c r="F56" s="51" t="s">
        <v>42</v>
      </c>
      <c r="G56" s="51">
        <v>2</v>
      </c>
      <c r="H56" s="51">
        <v>75</v>
      </c>
      <c r="I56" s="51" t="s">
        <v>36</v>
      </c>
      <c r="J56" s="51">
        <v>241</v>
      </c>
      <c r="K56" s="51">
        <v>74</v>
      </c>
      <c r="L56" s="51" t="s">
        <v>37</v>
      </c>
      <c r="M56" s="51">
        <v>86</v>
      </c>
      <c r="N56" s="51">
        <v>41</v>
      </c>
      <c r="O56" s="51" t="s">
        <v>42</v>
      </c>
      <c r="P56" s="51">
        <v>87</v>
      </c>
      <c r="Q56" s="51">
        <v>59</v>
      </c>
      <c r="R56" s="51" t="s">
        <v>40</v>
      </c>
    </row>
    <row r="57" spans="1:18" x14ac:dyDescent="0.25">
      <c r="A57" s="51">
        <v>17241791</v>
      </c>
      <c r="B57" s="51" t="s">
        <v>19</v>
      </c>
      <c r="C57" s="51" t="s">
        <v>223</v>
      </c>
      <c r="D57" s="51">
        <v>184</v>
      </c>
      <c r="E57" s="51">
        <v>75</v>
      </c>
      <c r="F57" s="51" t="s">
        <v>41</v>
      </c>
      <c r="G57" s="51">
        <v>2</v>
      </c>
      <c r="H57" s="51">
        <v>83</v>
      </c>
      <c r="I57" s="51" t="s">
        <v>37</v>
      </c>
      <c r="J57" s="51">
        <v>241</v>
      </c>
      <c r="K57" s="51">
        <v>77</v>
      </c>
      <c r="L57" s="51" t="s">
        <v>37</v>
      </c>
      <c r="M57" s="51">
        <v>86</v>
      </c>
      <c r="N57" s="51">
        <v>53</v>
      </c>
      <c r="O57" s="51" t="s">
        <v>41</v>
      </c>
      <c r="P57" s="51">
        <v>87</v>
      </c>
      <c r="Q57" s="51">
        <v>78</v>
      </c>
      <c r="R57" s="51" t="s">
        <v>36</v>
      </c>
    </row>
    <row r="58" spans="1:18" x14ac:dyDescent="0.25">
      <c r="A58" s="51">
        <v>17241792</v>
      </c>
      <c r="B58" s="51" t="s">
        <v>15</v>
      </c>
      <c r="C58" s="51" t="s">
        <v>224</v>
      </c>
      <c r="D58" s="51">
        <v>184</v>
      </c>
      <c r="E58" s="51">
        <v>76</v>
      </c>
      <c r="F58" s="51" t="s">
        <v>36</v>
      </c>
      <c r="G58" s="51">
        <v>2</v>
      </c>
      <c r="H58" s="51">
        <v>59</v>
      </c>
      <c r="I58" s="51" t="s">
        <v>42</v>
      </c>
      <c r="J58" s="51">
        <v>41</v>
      </c>
      <c r="K58" s="51">
        <v>83</v>
      </c>
      <c r="L58" s="51" t="s">
        <v>39</v>
      </c>
      <c r="M58" s="51">
        <v>86</v>
      </c>
      <c r="N58" s="51">
        <v>57</v>
      </c>
      <c r="O58" s="51" t="s">
        <v>36</v>
      </c>
      <c r="P58" s="51">
        <v>87</v>
      </c>
      <c r="Q58" s="51">
        <v>71</v>
      </c>
      <c r="R58" s="51" t="s">
        <v>41</v>
      </c>
    </row>
    <row r="59" spans="1:18" x14ac:dyDescent="0.25">
      <c r="A59" s="51">
        <v>17241793</v>
      </c>
      <c r="B59" s="51" t="s">
        <v>15</v>
      </c>
      <c r="C59" s="51" t="s">
        <v>225</v>
      </c>
      <c r="D59" s="51">
        <v>184</v>
      </c>
      <c r="E59" s="51">
        <v>64</v>
      </c>
      <c r="F59" s="51" t="s">
        <v>40</v>
      </c>
      <c r="G59" s="51">
        <v>2</v>
      </c>
      <c r="H59" s="51">
        <v>70</v>
      </c>
      <c r="I59" s="51" t="s">
        <v>41</v>
      </c>
      <c r="J59" s="51">
        <v>241</v>
      </c>
      <c r="K59" s="51">
        <v>33</v>
      </c>
      <c r="L59" s="51" t="s">
        <v>43</v>
      </c>
      <c r="M59" s="51">
        <v>86</v>
      </c>
      <c r="N59" s="51">
        <v>34</v>
      </c>
      <c r="O59" s="51" t="s">
        <v>43</v>
      </c>
      <c r="P59" s="51">
        <v>87</v>
      </c>
      <c r="Q59" s="51">
        <v>52</v>
      </c>
      <c r="R59" s="51" t="s">
        <v>42</v>
      </c>
    </row>
    <row r="60" spans="1:18" x14ac:dyDescent="0.25">
      <c r="A60" s="51">
        <v>17241794</v>
      </c>
      <c r="B60" s="51" t="s">
        <v>15</v>
      </c>
      <c r="C60" s="51" t="s">
        <v>226</v>
      </c>
      <c r="D60" s="51">
        <v>184</v>
      </c>
      <c r="E60" s="51">
        <v>94</v>
      </c>
      <c r="F60" s="51" t="s">
        <v>38</v>
      </c>
      <c r="G60" s="51">
        <v>2</v>
      </c>
      <c r="H60" s="51">
        <v>90</v>
      </c>
      <c r="I60" s="51" t="s">
        <v>39</v>
      </c>
      <c r="J60" s="51">
        <v>41</v>
      </c>
      <c r="K60" s="51">
        <v>96</v>
      </c>
      <c r="L60" s="51" t="s">
        <v>38</v>
      </c>
      <c r="M60" s="51">
        <v>86</v>
      </c>
      <c r="N60" s="51">
        <v>91</v>
      </c>
      <c r="O60" s="51" t="s">
        <v>38</v>
      </c>
      <c r="P60" s="51">
        <v>87</v>
      </c>
      <c r="Q60" s="51">
        <v>97</v>
      </c>
      <c r="R60" s="51" t="s">
        <v>38</v>
      </c>
    </row>
    <row r="61" spans="1:18" x14ac:dyDescent="0.25">
      <c r="A61" s="51">
        <v>17241795</v>
      </c>
      <c r="B61" s="51" t="s">
        <v>15</v>
      </c>
      <c r="C61" s="51" t="s">
        <v>227</v>
      </c>
      <c r="D61" s="51">
        <v>184</v>
      </c>
      <c r="E61" s="51">
        <v>84</v>
      </c>
      <c r="F61" s="51" t="s">
        <v>37</v>
      </c>
      <c r="G61" s="51">
        <v>2</v>
      </c>
      <c r="H61" s="51">
        <v>94</v>
      </c>
      <c r="I61" s="51" t="s">
        <v>38</v>
      </c>
      <c r="J61" s="51">
        <v>41</v>
      </c>
      <c r="K61" s="51">
        <v>89</v>
      </c>
      <c r="L61" s="51" t="s">
        <v>39</v>
      </c>
      <c r="M61" s="51">
        <v>86</v>
      </c>
      <c r="N61" s="51">
        <v>64</v>
      </c>
      <c r="O61" s="51" t="s">
        <v>36</v>
      </c>
      <c r="P61" s="51">
        <v>87</v>
      </c>
      <c r="Q61" s="51">
        <v>79</v>
      </c>
      <c r="R61" s="51" t="s">
        <v>36</v>
      </c>
    </row>
    <row r="62" spans="1:18" x14ac:dyDescent="0.25">
      <c r="A62" s="51">
        <v>17241796</v>
      </c>
      <c r="B62" s="51" t="s">
        <v>19</v>
      </c>
      <c r="C62" s="51" t="s">
        <v>228</v>
      </c>
      <c r="D62" s="51">
        <v>184</v>
      </c>
      <c r="E62" s="51">
        <v>74</v>
      </c>
      <c r="F62" s="51" t="s">
        <v>41</v>
      </c>
      <c r="G62" s="51">
        <v>2</v>
      </c>
      <c r="H62" s="51">
        <v>76</v>
      </c>
      <c r="I62" s="51" t="s">
        <v>36</v>
      </c>
      <c r="J62" s="51">
        <v>241</v>
      </c>
      <c r="K62" s="51">
        <v>47</v>
      </c>
      <c r="L62" s="51" t="s">
        <v>40</v>
      </c>
      <c r="M62" s="51">
        <v>86</v>
      </c>
      <c r="N62" s="51">
        <v>33</v>
      </c>
      <c r="O62" s="51" t="s">
        <v>43</v>
      </c>
      <c r="P62" s="51">
        <v>87</v>
      </c>
      <c r="Q62" s="51">
        <v>51</v>
      </c>
      <c r="R62" s="51" t="s">
        <v>42</v>
      </c>
    </row>
    <row r="63" spans="1:18" x14ac:dyDescent="0.25">
      <c r="A63" s="51">
        <v>17241797</v>
      </c>
      <c r="B63" s="51" t="s">
        <v>19</v>
      </c>
      <c r="C63" s="51" t="s">
        <v>229</v>
      </c>
      <c r="D63" s="51">
        <v>184</v>
      </c>
      <c r="E63" s="51">
        <v>76</v>
      </c>
      <c r="F63" s="51" t="s">
        <v>36</v>
      </c>
      <c r="G63" s="51">
        <v>2</v>
      </c>
      <c r="H63" s="51">
        <v>94</v>
      </c>
      <c r="I63" s="51" t="s">
        <v>38</v>
      </c>
      <c r="J63" s="51">
        <v>241</v>
      </c>
      <c r="K63" s="51">
        <v>70</v>
      </c>
      <c r="L63" s="51" t="s">
        <v>37</v>
      </c>
      <c r="M63" s="51">
        <v>86</v>
      </c>
      <c r="N63" s="51">
        <v>57</v>
      </c>
      <c r="O63" s="51" t="s">
        <v>36</v>
      </c>
      <c r="P63" s="51">
        <v>87</v>
      </c>
      <c r="Q63" s="51">
        <v>95</v>
      </c>
      <c r="R63" s="51" t="s">
        <v>38</v>
      </c>
    </row>
    <row r="64" spans="1:18" x14ac:dyDescent="0.25">
      <c r="A64" s="51">
        <v>17241798</v>
      </c>
      <c r="B64" s="51" t="s">
        <v>19</v>
      </c>
      <c r="C64" s="51" t="s">
        <v>230</v>
      </c>
      <c r="D64" s="51">
        <v>184</v>
      </c>
      <c r="E64" s="51">
        <v>68</v>
      </c>
      <c r="F64" s="51" t="s">
        <v>40</v>
      </c>
      <c r="G64" s="51">
        <v>2</v>
      </c>
      <c r="H64" s="51">
        <v>84</v>
      </c>
      <c r="I64" s="51" t="s">
        <v>37</v>
      </c>
      <c r="J64" s="51">
        <v>241</v>
      </c>
      <c r="K64" s="51">
        <v>53</v>
      </c>
      <c r="L64" s="51" t="s">
        <v>41</v>
      </c>
      <c r="M64" s="51">
        <v>86</v>
      </c>
      <c r="N64" s="51">
        <v>39</v>
      </c>
      <c r="O64" s="51" t="s">
        <v>42</v>
      </c>
      <c r="P64" s="51">
        <v>87</v>
      </c>
      <c r="Q64" s="51">
        <v>73</v>
      </c>
      <c r="R64" s="51" t="s">
        <v>41</v>
      </c>
    </row>
    <row r="65" spans="1:18" x14ac:dyDescent="0.25">
      <c r="A65" s="51">
        <v>17241799</v>
      </c>
      <c r="B65" s="51" t="s">
        <v>19</v>
      </c>
      <c r="C65" s="51" t="s">
        <v>231</v>
      </c>
      <c r="D65" s="51">
        <v>184</v>
      </c>
      <c r="E65" s="51">
        <v>77</v>
      </c>
      <c r="F65" s="51" t="s">
        <v>36</v>
      </c>
      <c r="G65" s="51">
        <v>2</v>
      </c>
      <c r="H65" s="51">
        <v>91</v>
      </c>
      <c r="I65" s="51" t="s">
        <v>38</v>
      </c>
      <c r="J65" s="51">
        <v>241</v>
      </c>
      <c r="K65" s="51">
        <v>74</v>
      </c>
      <c r="L65" s="51" t="s">
        <v>37</v>
      </c>
      <c r="M65" s="51">
        <v>86</v>
      </c>
      <c r="N65" s="51">
        <v>59</v>
      </c>
      <c r="O65" s="51" t="s">
        <v>36</v>
      </c>
      <c r="P65" s="51">
        <v>87</v>
      </c>
      <c r="Q65" s="51">
        <v>68</v>
      </c>
      <c r="R65" s="51" t="s">
        <v>41</v>
      </c>
    </row>
  </sheetData>
  <conditionalFormatting sqref="G1:G75">
    <cfRule type="cellIs" dxfId="96" priority="2" operator="equal">
      <formula>83</formula>
    </cfRule>
  </conditionalFormatting>
  <conditionalFormatting sqref="A1:A23">
    <cfRule type="cellIs" dxfId="95" priority="20" operator="equal">
      <formula>48</formula>
    </cfRule>
    <cfRule type="cellIs" dxfId="94" priority="21" operator="equal">
      <formula>83</formula>
    </cfRule>
    <cfRule type="cellIs" dxfId="93" priority="22" operator="equal">
      <formula>29</formula>
    </cfRule>
    <cfRule type="cellIs" dxfId="92" priority="23" operator="equal">
      <formula>65</formula>
    </cfRule>
    <cfRule type="cellIs" dxfId="91" priority="24" operator="equal">
      <formula>55</formula>
    </cfRule>
    <cfRule type="cellIs" dxfId="90" priority="25" operator="equal">
      <formula>54</formula>
    </cfRule>
    <cfRule type="cellIs" dxfId="89" priority="26" operator="equal">
      <formula>44</formula>
    </cfRule>
    <cfRule type="cellIs" dxfId="88" priority="27" operator="equal">
      <formula>43</formula>
    </cfRule>
    <cfRule type="cellIs" dxfId="87" priority="28" operator="equal">
      <formula>42</formula>
    </cfRule>
    <cfRule type="cellIs" dxfId="86" priority="29" operator="equal">
      <formula>41</formula>
    </cfRule>
    <cfRule type="cellIs" dxfId="85" priority="30" operator="equal">
      <formula>41</formula>
    </cfRule>
    <cfRule type="cellIs" dxfId="84" priority="31" operator="equal">
      <formula>30</formula>
    </cfRule>
    <cfRule type="cellIs" dxfId="83" priority="32" operator="equal">
      <formula>28</formula>
    </cfRule>
    <cfRule type="cellIs" dxfId="82" priority="33" operator="equal">
      <formula>28</formula>
    </cfRule>
    <cfRule type="cellIs" dxfId="81" priority="34" operator="equal">
      <formula>27</formula>
    </cfRule>
    <cfRule type="cellIs" dxfId="80" priority="35" operator="equal">
      <formula>302</formula>
    </cfRule>
    <cfRule type="cellIs" dxfId="79" priority="36" operator="equal">
      <formula>301</formula>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202"/>
  <sheetViews>
    <sheetView zoomScale="90" zoomScaleNormal="90" workbookViewId="0">
      <selection activeCell="M12" sqref="M12"/>
    </sheetView>
  </sheetViews>
  <sheetFormatPr defaultRowHeight="15" x14ac:dyDescent="0.25"/>
  <cols>
    <col min="1" max="1" width="4" style="20"/>
    <col min="2" max="2" width="0" style="20" hidden="1"/>
    <col min="3" max="3" width="12.140625" style="20" customWidth="1"/>
    <col min="4" max="4" width="23" style="20"/>
    <col min="5" max="5" width="3.42578125" style="20"/>
    <col min="6" max="6" width="6.42578125" style="20"/>
    <col min="7" max="7" width="4.7109375" style="20"/>
    <col min="8" max="8" width="3.42578125" style="20"/>
    <col min="9" max="9" width="6.42578125" style="20"/>
    <col min="10" max="10" width="4.28515625" style="20"/>
    <col min="11" max="11" width="3.42578125" style="20"/>
    <col min="12" max="12" width="6.42578125" style="20"/>
    <col min="13" max="13" width="4.42578125" style="20"/>
    <col min="14" max="14" width="3.42578125" style="20"/>
    <col min="15" max="15" width="6.42578125" style="20"/>
    <col min="16" max="16" width="4.42578125" style="20"/>
    <col min="17" max="17" width="3.42578125" style="20"/>
    <col min="18" max="18" width="6.42578125" style="20"/>
    <col min="19" max="19" width="4.28515625" style="20"/>
    <col min="20" max="20" width="3.42578125" style="20"/>
    <col min="21" max="21" width="6.42578125" style="20"/>
    <col min="22" max="23" width="3.28515625" style="20"/>
    <col min="24" max="29" width="6.42578125" style="20"/>
    <col min="30" max="41" width="5.5703125" style="20"/>
    <col min="42" max="46" width="4.85546875" style="20"/>
    <col min="47" max="47" width="6.42578125" style="20"/>
    <col min="48" max="48" width="3" style="21"/>
    <col min="49" max="49" width="3.28515625" style="21"/>
    <col min="50" max="50" width="6.42578125" style="21"/>
    <col min="51" max="51" width="3" style="20"/>
    <col min="52" max="52" width="3.28515625" style="20"/>
    <col min="53" max="53" width="6.42578125" style="20"/>
    <col min="54" max="54" width="3" style="20"/>
    <col min="55" max="55" width="3.28515625" style="20"/>
    <col min="56" max="56" width="6.42578125" style="20"/>
    <col min="57" max="57" width="4.42578125" style="20" customWidth="1"/>
    <col min="58" max="58" width="3.28515625" style="20"/>
    <col min="59" max="59" width="6.42578125" style="20"/>
    <col min="60" max="60" width="3" style="20"/>
    <col min="61" max="61" width="3.28515625" style="20"/>
    <col min="62" max="62" width="6" style="20"/>
    <col min="63" max="63" width="4.42578125" style="20"/>
  </cols>
  <sheetData>
    <row r="1" spans="1:63" ht="18.75" customHeight="1" x14ac:dyDescent="0.25">
      <c r="A1" s="231" t="s">
        <v>44</v>
      </c>
      <c r="B1" s="231" t="s">
        <v>45</v>
      </c>
      <c r="C1" s="232" t="s">
        <v>46</v>
      </c>
      <c r="D1" s="233" t="s">
        <v>47</v>
      </c>
      <c r="E1" s="231" t="s">
        <v>48</v>
      </c>
      <c r="F1" s="232" t="s">
        <v>49</v>
      </c>
      <c r="G1" s="232"/>
      <c r="H1" s="232"/>
      <c r="I1" s="232" t="s">
        <v>50</v>
      </c>
      <c r="J1" s="232"/>
      <c r="K1" s="232"/>
      <c r="L1" s="232" t="s">
        <v>51</v>
      </c>
      <c r="M1" s="232"/>
      <c r="N1" s="232"/>
      <c r="O1" s="232" t="s">
        <v>52</v>
      </c>
      <c r="P1" s="232"/>
      <c r="Q1" s="232"/>
      <c r="R1" s="232" t="s">
        <v>53</v>
      </c>
      <c r="S1" s="232"/>
      <c r="T1" s="232"/>
      <c r="U1" s="232" t="s">
        <v>54</v>
      </c>
      <c r="V1" s="232"/>
      <c r="W1" s="232"/>
      <c r="X1" s="23" t="s">
        <v>49</v>
      </c>
      <c r="Y1" s="23" t="s">
        <v>50</v>
      </c>
      <c r="Z1" s="23" t="s">
        <v>51</v>
      </c>
      <c r="AA1" s="23" t="s">
        <v>52</v>
      </c>
      <c r="AB1" s="23" t="s">
        <v>53</v>
      </c>
      <c r="AC1" s="23" t="s">
        <v>54</v>
      </c>
      <c r="AD1" s="24" t="s">
        <v>49</v>
      </c>
      <c r="AE1" s="24" t="s">
        <v>50</v>
      </c>
      <c r="AF1" s="24" t="s">
        <v>51</v>
      </c>
      <c r="AG1" s="24" t="s">
        <v>52</v>
      </c>
      <c r="AH1" s="24" t="s">
        <v>53</v>
      </c>
      <c r="AI1" s="24" t="s">
        <v>54</v>
      </c>
      <c r="AJ1" s="25" t="s">
        <v>49</v>
      </c>
      <c r="AK1" s="25" t="s">
        <v>50</v>
      </c>
      <c r="AL1" s="25" t="s">
        <v>51</v>
      </c>
      <c r="AM1" s="25" t="s">
        <v>52</v>
      </c>
      <c r="AN1" s="25" t="s">
        <v>53</v>
      </c>
      <c r="AO1" s="25" t="s">
        <v>54</v>
      </c>
      <c r="AP1" s="236" t="s">
        <v>55</v>
      </c>
      <c r="AQ1" s="236"/>
      <c r="AR1" s="236"/>
      <c r="AS1" s="236"/>
      <c r="AT1" s="236"/>
      <c r="AU1" s="237" t="s">
        <v>49</v>
      </c>
      <c r="AV1" s="237"/>
      <c r="AW1" s="237"/>
      <c r="AX1" s="238" t="s">
        <v>50</v>
      </c>
      <c r="AY1" s="238"/>
      <c r="AZ1" s="238"/>
      <c r="BA1" s="239" t="s">
        <v>51</v>
      </c>
      <c r="BB1" s="239"/>
      <c r="BC1" s="239"/>
      <c r="BD1" s="234" t="s">
        <v>52</v>
      </c>
      <c r="BE1" s="234"/>
      <c r="BF1" s="234"/>
      <c r="BG1" s="235" t="s">
        <v>53</v>
      </c>
      <c r="BH1" s="235"/>
      <c r="BI1" s="235"/>
      <c r="BJ1" s="233" t="s">
        <v>56</v>
      </c>
      <c r="BK1" s="233" t="s">
        <v>57</v>
      </c>
    </row>
    <row r="2" spans="1:63" ht="21" customHeight="1" x14ac:dyDescent="0.25">
      <c r="A2" s="231"/>
      <c r="B2" s="231"/>
      <c r="C2" s="232"/>
      <c r="D2" s="232"/>
      <c r="E2" s="231"/>
      <c r="F2" s="22" t="s">
        <v>58</v>
      </c>
      <c r="G2" s="31" t="s">
        <v>15</v>
      </c>
      <c r="H2" s="31" t="s">
        <v>59</v>
      </c>
      <c r="I2" s="22" t="s">
        <v>58</v>
      </c>
      <c r="J2" s="31" t="s">
        <v>15</v>
      </c>
      <c r="K2" s="31" t="s">
        <v>59</v>
      </c>
      <c r="L2" s="22" t="s">
        <v>58</v>
      </c>
      <c r="M2" s="31" t="s">
        <v>15</v>
      </c>
      <c r="N2" s="31" t="s">
        <v>59</v>
      </c>
      <c r="O2" s="22" t="s">
        <v>58</v>
      </c>
      <c r="P2" s="31" t="s">
        <v>15</v>
      </c>
      <c r="Q2" s="31" t="s">
        <v>59</v>
      </c>
      <c r="R2" s="208" t="s">
        <v>58</v>
      </c>
      <c r="S2" s="208" t="s">
        <v>15</v>
      </c>
      <c r="T2" s="208" t="s">
        <v>59</v>
      </c>
      <c r="U2" s="22" t="s">
        <v>58</v>
      </c>
      <c r="V2" s="31" t="s">
        <v>15</v>
      </c>
      <c r="W2" s="31" t="s">
        <v>59</v>
      </c>
      <c r="X2" s="32" t="s">
        <v>58</v>
      </c>
      <c r="Y2" s="32" t="s">
        <v>58</v>
      </c>
      <c r="Z2" s="32" t="s">
        <v>58</v>
      </c>
      <c r="AA2" s="32" t="s">
        <v>58</v>
      </c>
      <c r="AB2" s="32" t="s">
        <v>58</v>
      </c>
      <c r="AC2" s="32" t="s">
        <v>58</v>
      </c>
      <c r="AD2" s="33" t="s">
        <v>15</v>
      </c>
      <c r="AE2" s="33" t="s">
        <v>15</v>
      </c>
      <c r="AF2" s="33" t="s">
        <v>15</v>
      </c>
      <c r="AG2" s="33" t="s">
        <v>15</v>
      </c>
      <c r="AH2" s="33" t="s">
        <v>15</v>
      </c>
      <c r="AI2" s="33" t="s">
        <v>15</v>
      </c>
      <c r="AJ2" s="34" t="s">
        <v>59</v>
      </c>
      <c r="AK2" s="34" t="s">
        <v>59</v>
      </c>
      <c r="AL2" s="34" t="s">
        <v>59</v>
      </c>
      <c r="AM2" s="34" t="s">
        <v>59</v>
      </c>
      <c r="AN2" s="34" t="s">
        <v>59</v>
      </c>
      <c r="AO2" s="34" t="s">
        <v>59</v>
      </c>
      <c r="AP2" s="236"/>
      <c r="AQ2" s="236"/>
      <c r="AR2" s="236"/>
      <c r="AS2" s="236"/>
      <c r="AT2" s="236"/>
      <c r="AU2" s="26" t="s">
        <v>58</v>
      </c>
      <c r="AV2" s="26" t="s">
        <v>15</v>
      </c>
      <c r="AW2" s="26" t="s">
        <v>59</v>
      </c>
      <c r="AX2" s="27" t="s">
        <v>58</v>
      </c>
      <c r="AY2" s="27" t="s">
        <v>15</v>
      </c>
      <c r="AZ2" s="27" t="s">
        <v>59</v>
      </c>
      <c r="BA2" s="28" t="s">
        <v>58</v>
      </c>
      <c r="BB2" s="28" t="s">
        <v>15</v>
      </c>
      <c r="BC2" s="28" t="s">
        <v>59</v>
      </c>
      <c r="BD2" s="29" t="s">
        <v>58</v>
      </c>
      <c r="BE2" s="29" t="s">
        <v>15</v>
      </c>
      <c r="BF2" s="29" t="s">
        <v>59</v>
      </c>
      <c r="BG2" s="30" t="s">
        <v>58</v>
      </c>
      <c r="BH2" s="30" t="s">
        <v>15</v>
      </c>
      <c r="BI2" s="30" t="s">
        <v>59</v>
      </c>
      <c r="BJ2" s="233"/>
      <c r="BK2" s="233"/>
    </row>
    <row r="3" spans="1:63" x14ac:dyDescent="0.25">
      <c r="A3" s="35">
        <v>1</v>
      </c>
      <c r="B3" s="36" t="s">
        <v>12</v>
      </c>
      <c r="C3" s="278">
        <v>17241735</v>
      </c>
      <c r="D3" s="278" t="s">
        <v>170</v>
      </c>
      <c r="E3" s="278" t="s">
        <v>15</v>
      </c>
      <c r="F3" s="278">
        <v>184</v>
      </c>
      <c r="G3" s="278">
        <v>75</v>
      </c>
      <c r="H3" s="278" t="s">
        <v>41</v>
      </c>
      <c r="I3" s="278">
        <v>2</v>
      </c>
      <c r="J3" s="278">
        <v>85</v>
      </c>
      <c r="K3" s="278" t="s">
        <v>39</v>
      </c>
      <c r="L3" s="278">
        <v>241</v>
      </c>
      <c r="M3" s="278">
        <v>45</v>
      </c>
      <c r="N3" s="278" t="s">
        <v>40</v>
      </c>
      <c r="O3" s="278">
        <v>86</v>
      </c>
      <c r="P3" s="278">
        <v>47</v>
      </c>
      <c r="Q3" s="278" t="s">
        <v>40</v>
      </c>
      <c r="R3" s="278">
        <v>87</v>
      </c>
      <c r="S3" s="278">
        <v>72</v>
      </c>
      <c r="T3" s="278" t="s">
        <v>41</v>
      </c>
      <c r="U3" s="19"/>
      <c r="V3" s="19"/>
      <c r="W3" s="19"/>
      <c r="X3" s="37">
        <f t="shared" ref="X3:X34" si="0">F3</f>
        <v>184</v>
      </c>
      <c r="Y3" s="37">
        <f t="shared" ref="Y3:Y34" si="1">I3</f>
        <v>2</v>
      </c>
      <c r="Z3" s="37">
        <f t="shared" ref="Z3:Z34" si="2">L3</f>
        <v>241</v>
      </c>
      <c r="AA3" s="37">
        <f t="shared" ref="AA3:AA34" si="3">O3</f>
        <v>86</v>
      </c>
      <c r="AB3" s="37">
        <f t="shared" ref="AB3:AB34" si="4">R3</f>
        <v>87</v>
      </c>
      <c r="AC3" s="37">
        <f t="shared" ref="AC3:AC34" si="5">U3</f>
        <v>0</v>
      </c>
      <c r="AD3" s="38">
        <f t="shared" ref="AD3:AD34" si="6">G3</f>
        <v>75</v>
      </c>
      <c r="AE3" s="38">
        <f t="shared" ref="AE3:AE34" si="7">J3</f>
        <v>85</v>
      </c>
      <c r="AF3" s="38">
        <f t="shared" ref="AF3:AF34" si="8">M3</f>
        <v>45</v>
      </c>
      <c r="AG3" s="38">
        <f t="shared" ref="AG3:AG34" si="9">P3</f>
        <v>47</v>
      </c>
      <c r="AH3" s="38">
        <f t="shared" ref="AH3:AH34" si="10">S3</f>
        <v>72</v>
      </c>
      <c r="AI3" s="38">
        <f t="shared" ref="AI3:AI34" si="11">V3</f>
        <v>0</v>
      </c>
      <c r="AJ3" s="39" t="str">
        <f t="shared" ref="AJ3:AJ34" si="12">H3</f>
        <v>C1</v>
      </c>
      <c r="AK3" s="39" t="str">
        <f t="shared" ref="AK3:AK34" si="13">K3</f>
        <v>A2</v>
      </c>
      <c r="AL3" s="39" t="str">
        <f t="shared" ref="AL3:AL34" si="14">N3</f>
        <v>C2</v>
      </c>
      <c r="AM3" s="39" t="str">
        <f t="shared" ref="AM3:AM34" si="15">Q3</f>
        <v>C2</v>
      </c>
      <c r="AN3" s="39" t="str">
        <f t="shared" ref="AN3:AN34" si="16">T3</f>
        <v>C1</v>
      </c>
      <c r="AO3" s="39">
        <f t="shared" ref="AO3:AO34" si="17">W3</f>
        <v>0</v>
      </c>
      <c r="AP3" s="40">
        <f t="shared" ref="AP3:AP56" si="18">IFERROR(LARGE(AD3:AI3,1),0)</f>
        <v>85</v>
      </c>
      <c r="AQ3" s="40">
        <f t="shared" ref="AQ3:AQ56" si="19">IFERROR(LARGE(AD3:AI3,2),0)</f>
        <v>75</v>
      </c>
      <c r="AR3" s="40">
        <f t="shared" ref="AR3:AR56" si="20">IFERROR(LARGE(AD3:AI3,3),0)</f>
        <v>72</v>
      </c>
      <c r="AS3" s="40">
        <f t="shared" ref="AS3:AS56" si="21">IFERROR(LARGE(AD3:AI3,4),0)</f>
        <v>47</v>
      </c>
      <c r="AT3" s="40">
        <f t="shared" ref="AT3:AT56" si="22">IFERROR(LARGE(AD3:AI3,5),0)</f>
        <v>45</v>
      </c>
      <c r="AU3" s="51">
        <v>184</v>
      </c>
      <c r="AV3" s="51">
        <v>75</v>
      </c>
      <c r="AW3" s="51" t="s">
        <v>41</v>
      </c>
      <c r="AX3" s="51">
        <v>2</v>
      </c>
      <c r="AY3" s="51">
        <v>85</v>
      </c>
      <c r="AZ3" s="51" t="s">
        <v>39</v>
      </c>
      <c r="BA3" s="51">
        <v>241</v>
      </c>
      <c r="BB3" s="51">
        <v>45</v>
      </c>
      <c r="BC3" s="51" t="s">
        <v>40</v>
      </c>
      <c r="BD3" s="51">
        <v>86</v>
      </c>
      <c r="BE3" s="51">
        <v>47</v>
      </c>
      <c r="BF3" s="51" t="s">
        <v>40</v>
      </c>
      <c r="BG3" s="51">
        <v>87</v>
      </c>
      <c r="BH3" s="51">
        <v>72</v>
      </c>
      <c r="BI3" s="51" t="s">
        <v>41</v>
      </c>
      <c r="BJ3" s="41">
        <f>IF(COUNTIF(AD3:AI3,0)=0,IF(COUNTIFS(AD3:AI3,"*F*")=0,SUM(LARGE(AD3:AI3,{1,2,3,4,5})),IF(COUNTIFS(AD3:AI3,"*F*")=1,SUM(LARGE(AD3:AI3,{1,2,3,4,5})),IF(COUNTIFS(AD3:AI3,"*F*")=2,"C",IF(COUNTIFS(AD3:AI3,"*F*")&gt;2,"F")))),IF(COUNTIFS(AD3:AH3,"*F*")=0,SUM(AD3:AH3),IF(COUNTIFS(AD3:AH3,"*F*")=1,"C",IF(COUNTIFS(AD3:AH3,"*F*")&gt;=2,"F"))))</f>
        <v>324</v>
      </c>
      <c r="BK3" s="42">
        <f t="shared" ref="BK3:BK56" si="23">IFERROR(BJ3/5,BJ3)</f>
        <v>64.8</v>
      </c>
    </row>
    <row r="4" spans="1:63" x14ac:dyDescent="0.25">
      <c r="A4" s="35">
        <v>2</v>
      </c>
      <c r="B4" s="36" t="s">
        <v>12</v>
      </c>
      <c r="C4" s="278">
        <v>17241736</v>
      </c>
      <c r="D4" s="278" t="s">
        <v>171</v>
      </c>
      <c r="E4" s="278" t="s">
        <v>19</v>
      </c>
      <c r="F4" s="278">
        <v>184</v>
      </c>
      <c r="G4" s="278">
        <v>78</v>
      </c>
      <c r="H4" s="278" t="s">
        <v>36</v>
      </c>
      <c r="I4" s="278">
        <v>2</v>
      </c>
      <c r="J4" s="278">
        <v>93</v>
      </c>
      <c r="K4" s="278" t="s">
        <v>38</v>
      </c>
      <c r="L4" s="278">
        <v>241</v>
      </c>
      <c r="M4" s="278">
        <v>84</v>
      </c>
      <c r="N4" s="278" t="s">
        <v>39</v>
      </c>
      <c r="O4" s="278">
        <v>86</v>
      </c>
      <c r="P4" s="278">
        <v>72</v>
      </c>
      <c r="Q4" s="278" t="s">
        <v>37</v>
      </c>
      <c r="R4" s="278">
        <v>87</v>
      </c>
      <c r="S4" s="278">
        <v>84</v>
      </c>
      <c r="T4" s="278" t="s">
        <v>37</v>
      </c>
      <c r="U4" s="19"/>
      <c r="V4" s="19"/>
      <c r="W4" s="19"/>
      <c r="X4" s="37">
        <f t="shared" si="0"/>
        <v>184</v>
      </c>
      <c r="Y4" s="37">
        <f t="shared" si="1"/>
        <v>2</v>
      </c>
      <c r="Z4" s="37">
        <f t="shared" si="2"/>
        <v>241</v>
      </c>
      <c r="AA4" s="37">
        <f t="shared" si="3"/>
        <v>86</v>
      </c>
      <c r="AB4" s="37">
        <f t="shared" si="4"/>
        <v>87</v>
      </c>
      <c r="AC4" s="37">
        <f t="shared" si="5"/>
        <v>0</v>
      </c>
      <c r="AD4" s="38">
        <f t="shared" si="6"/>
        <v>78</v>
      </c>
      <c r="AE4" s="38">
        <f t="shared" si="7"/>
        <v>93</v>
      </c>
      <c r="AF4" s="38">
        <f t="shared" si="8"/>
        <v>84</v>
      </c>
      <c r="AG4" s="38">
        <f t="shared" si="9"/>
        <v>72</v>
      </c>
      <c r="AH4" s="38">
        <f t="shared" si="10"/>
        <v>84</v>
      </c>
      <c r="AI4" s="38">
        <f t="shared" si="11"/>
        <v>0</v>
      </c>
      <c r="AJ4" s="39" t="str">
        <f t="shared" si="12"/>
        <v>B2</v>
      </c>
      <c r="AK4" s="39" t="str">
        <f t="shared" si="13"/>
        <v>A1</v>
      </c>
      <c r="AL4" s="39" t="str">
        <f t="shared" si="14"/>
        <v>A2</v>
      </c>
      <c r="AM4" s="39" t="str">
        <f t="shared" si="15"/>
        <v>B1</v>
      </c>
      <c r="AN4" s="39" t="str">
        <f t="shared" si="16"/>
        <v>B1</v>
      </c>
      <c r="AO4" s="39">
        <f t="shared" si="17"/>
        <v>0</v>
      </c>
      <c r="AP4" s="40">
        <f t="shared" si="18"/>
        <v>93</v>
      </c>
      <c r="AQ4" s="40">
        <f t="shared" si="19"/>
        <v>84</v>
      </c>
      <c r="AR4" s="40">
        <f t="shared" si="20"/>
        <v>84</v>
      </c>
      <c r="AS4" s="40">
        <f t="shared" si="21"/>
        <v>78</v>
      </c>
      <c r="AT4" s="40">
        <f t="shared" si="22"/>
        <v>72</v>
      </c>
      <c r="AU4" s="51">
        <v>184</v>
      </c>
      <c r="AV4" s="51">
        <v>78</v>
      </c>
      <c r="AW4" s="51" t="s">
        <v>36</v>
      </c>
      <c r="AX4" s="51">
        <v>2</v>
      </c>
      <c r="AY4" s="51">
        <v>93</v>
      </c>
      <c r="AZ4" s="51" t="s">
        <v>38</v>
      </c>
      <c r="BA4" s="51">
        <v>241</v>
      </c>
      <c r="BB4" s="51">
        <v>84</v>
      </c>
      <c r="BC4" s="51" t="s">
        <v>39</v>
      </c>
      <c r="BD4" s="51">
        <v>86</v>
      </c>
      <c r="BE4" s="51">
        <v>72</v>
      </c>
      <c r="BF4" s="51" t="s">
        <v>37</v>
      </c>
      <c r="BG4" s="51">
        <v>87</v>
      </c>
      <c r="BH4" s="51">
        <v>84</v>
      </c>
      <c r="BI4" s="51" t="s">
        <v>37</v>
      </c>
      <c r="BJ4" s="41">
        <f>IF(COUNTIF(AD4:AI4,0)=0,IF(COUNTIFS(AD4:AI4,"*F*")=0,SUM(LARGE(AD4:AI4,{1,2,3,4,5})),IF(COUNTIFS(AD4:AI4,"*F*")=1,SUM(LARGE(AD4:AI4,{1,2,3,4,5})),IF(COUNTIFS(AD4:AI4,"*F*")=2,"C",IF(COUNTIFS(AD4:AI4,"*F*")&gt;2,"F")))),IF(COUNTIFS(AD4:AH4,"*F*")=0,SUM(AD4:AH4),IF(COUNTIFS(AD4:AH4,"*F*")=1,"C",IF(COUNTIFS(AD4:AH4,"*F*")&gt;=2,"F"))))</f>
        <v>411</v>
      </c>
      <c r="BK4" s="42">
        <f t="shared" si="23"/>
        <v>82.2</v>
      </c>
    </row>
    <row r="5" spans="1:63" x14ac:dyDescent="0.25">
      <c r="A5" s="35">
        <v>3</v>
      </c>
      <c r="B5" s="36" t="s">
        <v>12</v>
      </c>
      <c r="C5" s="278">
        <v>17241737</v>
      </c>
      <c r="D5" s="278" t="s">
        <v>172</v>
      </c>
      <c r="E5" s="278" t="s">
        <v>15</v>
      </c>
      <c r="F5" s="278">
        <v>184</v>
      </c>
      <c r="G5" s="278">
        <v>67</v>
      </c>
      <c r="H5" s="278" t="s">
        <v>40</v>
      </c>
      <c r="I5" s="278">
        <v>2</v>
      </c>
      <c r="J5" s="278">
        <v>81</v>
      </c>
      <c r="K5" s="278" t="s">
        <v>37</v>
      </c>
      <c r="L5" s="278">
        <v>241</v>
      </c>
      <c r="M5" s="278">
        <v>61</v>
      </c>
      <c r="N5" s="278" t="s">
        <v>36</v>
      </c>
      <c r="O5" s="278">
        <v>86</v>
      </c>
      <c r="P5" s="278">
        <v>62</v>
      </c>
      <c r="Q5" s="278" t="s">
        <v>36</v>
      </c>
      <c r="R5" s="278">
        <v>87</v>
      </c>
      <c r="S5" s="278">
        <v>80</v>
      </c>
      <c r="T5" s="278" t="s">
        <v>36</v>
      </c>
      <c r="U5" s="19"/>
      <c r="V5" s="19"/>
      <c r="W5" s="19"/>
      <c r="X5" s="37">
        <f t="shared" si="0"/>
        <v>184</v>
      </c>
      <c r="Y5" s="37">
        <f t="shared" si="1"/>
        <v>2</v>
      </c>
      <c r="Z5" s="37">
        <f t="shared" si="2"/>
        <v>241</v>
      </c>
      <c r="AA5" s="37">
        <f t="shared" si="3"/>
        <v>86</v>
      </c>
      <c r="AB5" s="37">
        <f t="shared" si="4"/>
        <v>87</v>
      </c>
      <c r="AC5" s="37">
        <f t="shared" si="5"/>
        <v>0</v>
      </c>
      <c r="AD5" s="38">
        <f t="shared" si="6"/>
        <v>67</v>
      </c>
      <c r="AE5" s="38">
        <f t="shared" si="7"/>
        <v>81</v>
      </c>
      <c r="AF5" s="38">
        <f t="shared" si="8"/>
        <v>61</v>
      </c>
      <c r="AG5" s="38">
        <f t="shared" si="9"/>
        <v>62</v>
      </c>
      <c r="AH5" s="38">
        <f t="shared" si="10"/>
        <v>80</v>
      </c>
      <c r="AI5" s="38">
        <f t="shared" si="11"/>
        <v>0</v>
      </c>
      <c r="AJ5" s="39" t="str">
        <f t="shared" si="12"/>
        <v>C2</v>
      </c>
      <c r="AK5" s="39" t="str">
        <f t="shared" si="13"/>
        <v>B1</v>
      </c>
      <c r="AL5" s="39" t="str">
        <f t="shared" si="14"/>
        <v>B2</v>
      </c>
      <c r="AM5" s="39" t="str">
        <f t="shared" si="15"/>
        <v>B2</v>
      </c>
      <c r="AN5" s="39" t="str">
        <f t="shared" si="16"/>
        <v>B2</v>
      </c>
      <c r="AO5" s="39">
        <f t="shared" si="17"/>
        <v>0</v>
      </c>
      <c r="AP5" s="40">
        <f t="shared" si="18"/>
        <v>81</v>
      </c>
      <c r="AQ5" s="40">
        <f t="shared" si="19"/>
        <v>80</v>
      </c>
      <c r="AR5" s="40">
        <f t="shared" si="20"/>
        <v>67</v>
      </c>
      <c r="AS5" s="40">
        <f t="shared" si="21"/>
        <v>62</v>
      </c>
      <c r="AT5" s="40">
        <f t="shared" si="22"/>
        <v>61</v>
      </c>
      <c r="AU5" s="51">
        <v>184</v>
      </c>
      <c r="AV5" s="51">
        <v>67</v>
      </c>
      <c r="AW5" s="51" t="s">
        <v>40</v>
      </c>
      <c r="AX5" s="51">
        <v>2</v>
      </c>
      <c r="AY5" s="51">
        <v>81</v>
      </c>
      <c r="AZ5" s="51" t="s">
        <v>37</v>
      </c>
      <c r="BA5" s="51">
        <v>241</v>
      </c>
      <c r="BB5" s="51">
        <v>61</v>
      </c>
      <c r="BC5" s="51" t="s">
        <v>36</v>
      </c>
      <c r="BD5" s="51">
        <v>86</v>
      </c>
      <c r="BE5" s="51">
        <v>62</v>
      </c>
      <c r="BF5" s="51" t="s">
        <v>36</v>
      </c>
      <c r="BG5" s="51">
        <v>87</v>
      </c>
      <c r="BH5" s="51">
        <v>80</v>
      </c>
      <c r="BI5" s="51" t="s">
        <v>36</v>
      </c>
      <c r="BJ5" s="41">
        <f>IF(COUNTIF(AD5:AI5,0)=0,IF(COUNTIFS(AD5:AI5,"*F*")=0,SUM(LARGE(AD5:AI5,{1,2,3,4,5})),IF(COUNTIFS(AD5:AI5,"*F*")=1,SUM(LARGE(AD5:AI5,{1,2,3,4,5})),IF(COUNTIFS(AD5:AI5,"*F*")=2,"C",IF(COUNTIFS(AD5:AI5,"*F*")&gt;2,"F")))),IF(COUNTIFS(AD5:AH5,"*F*")=0,SUM(AD5:AH5),IF(COUNTIFS(AD5:AH5,"*F*")=1,"C",IF(COUNTIFS(AD5:AH5,"*F*")&gt;=2,"F"))))</f>
        <v>351</v>
      </c>
      <c r="BK5" s="42">
        <f t="shared" si="23"/>
        <v>70.2</v>
      </c>
    </row>
    <row r="6" spans="1:63" ht="15" customHeight="1" x14ac:dyDescent="0.25">
      <c r="A6" s="35">
        <v>4</v>
      </c>
      <c r="B6" s="36" t="s">
        <v>12</v>
      </c>
      <c r="C6" s="278">
        <v>17241738</v>
      </c>
      <c r="D6" s="278" t="s">
        <v>173</v>
      </c>
      <c r="E6" s="278" t="s">
        <v>15</v>
      </c>
      <c r="F6" s="278">
        <v>184</v>
      </c>
      <c r="G6" s="278">
        <v>79</v>
      </c>
      <c r="H6" s="278" t="s">
        <v>36</v>
      </c>
      <c r="I6" s="278">
        <v>2</v>
      </c>
      <c r="J6" s="278">
        <v>79</v>
      </c>
      <c r="K6" s="278" t="s">
        <v>36</v>
      </c>
      <c r="L6" s="278">
        <v>241</v>
      </c>
      <c r="M6" s="278">
        <v>57</v>
      </c>
      <c r="N6" s="278" t="s">
        <v>41</v>
      </c>
      <c r="O6" s="278">
        <v>86</v>
      </c>
      <c r="P6" s="278">
        <v>61</v>
      </c>
      <c r="Q6" s="278" t="s">
        <v>36</v>
      </c>
      <c r="R6" s="278">
        <v>87</v>
      </c>
      <c r="S6" s="278">
        <v>72</v>
      </c>
      <c r="T6" s="278" t="s">
        <v>41</v>
      </c>
      <c r="U6" s="19"/>
      <c r="V6" s="19"/>
      <c r="W6" s="19"/>
      <c r="X6" s="37">
        <f t="shared" si="0"/>
        <v>184</v>
      </c>
      <c r="Y6" s="37">
        <f t="shared" si="1"/>
        <v>2</v>
      </c>
      <c r="Z6" s="37">
        <f t="shared" si="2"/>
        <v>241</v>
      </c>
      <c r="AA6" s="37">
        <f t="shared" si="3"/>
        <v>86</v>
      </c>
      <c r="AB6" s="37">
        <f t="shared" si="4"/>
        <v>87</v>
      </c>
      <c r="AC6" s="37">
        <f t="shared" si="5"/>
        <v>0</v>
      </c>
      <c r="AD6" s="38">
        <f t="shared" si="6"/>
        <v>79</v>
      </c>
      <c r="AE6" s="38">
        <f t="shared" si="7"/>
        <v>79</v>
      </c>
      <c r="AF6" s="38">
        <f t="shared" si="8"/>
        <v>57</v>
      </c>
      <c r="AG6" s="38">
        <f t="shared" si="9"/>
        <v>61</v>
      </c>
      <c r="AH6" s="38">
        <f t="shared" si="10"/>
        <v>72</v>
      </c>
      <c r="AI6" s="38">
        <f t="shared" si="11"/>
        <v>0</v>
      </c>
      <c r="AJ6" s="39" t="str">
        <f t="shared" si="12"/>
        <v>B2</v>
      </c>
      <c r="AK6" s="39" t="str">
        <f t="shared" si="13"/>
        <v>B2</v>
      </c>
      <c r="AL6" s="39" t="str">
        <f t="shared" si="14"/>
        <v>C1</v>
      </c>
      <c r="AM6" s="39" t="str">
        <f t="shared" si="15"/>
        <v>B2</v>
      </c>
      <c r="AN6" s="39" t="str">
        <f t="shared" si="16"/>
        <v>C1</v>
      </c>
      <c r="AO6" s="39">
        <f t="shared" si="17"/>
        <v>0</v>
      </c>
      <c r="AP6" s="40">
        <f t="shared" si="18"/>
        <v>79</v>
      </c>
      <c r="AQ6" s="40">
        <f t="shared" si="19"/>
        <v>79</v>
      </c>
      <c r="AR6" s="40">
        <f t="shared" si="20"/>
        <v>72</v>
      </c>
      <c r="AS6" s="40">
        <f t="shared" si="21"/>
        <v>61</v>
      </c>
      <c r="AT6" s="40">
        <f t="shared" si="22"/>
        <v>57</v>
      </c>
      <c r="AU6" s="51">
        <v>184</v>
      </c>
      <c r="AV6" s="51">
        <v>79</v>
      </c>
      <c r="AW6" s="51" t="s">
        <v>36</v>
      </c>
      <c r="AX6" s="51">
        <v>2</v>
      </c>
      <c r="AY6" s="51">
        <v>79</v>
      </c>
      <c r="AZ6" s="51" t="s">
        <v>36</v>
      </c>
      <c r="BA6" s="51">
        <v>241</v>
      </c>
      <c r="BB6" s="51">
        <v>57</v>
      </c>
      <c r="BC6" s="51" t="s">
        <v>41</v>
      </c>
      <c r="BD6" s="51">
        <v>86</v>
      </c>
      <c r="BE6" s="51">
        <v>61</v>
      </c>
      <c r="BF6" s="51" t="s">
        <v>36</v>
      </c>
      <c r="BG6" s="51">
        <v>87</v>
      </c>
      <c r="BH6" s="51">
        <v>72</v>
      </c>
      <c r="BI6" s="51" t="s">
        <v>41</v>
      </c>
      <c r="BJ6" s="41">
        <f>IF(COUNTIF(AD6:AI6,0)=0,IF(COUNTIFS(AD6:AI6,"*F*")=0,SUM(LARGE(AD6:AI6,{1,2,3,4,5})),IF(COUNTIFS(AD6:AI6,"*F*")=1,SUM(LARGE(AD6:AI6,{1,2,3,4,5})),IF(COUNTIFS(AD6:AI6,"*F*")=2,"C",IF(COUNTIFS(AD6:AI6,"*F*")&gt;2,"F")))),IF(COUNTIFS(AD6:AH6,"*F*")=0,SUM(AD6:AH6),IF(COUNTIFS(AD6:AH6,"*F*")=1,"C",IF(COUNTIFS(AD6:AH6,"*F*")&gt;=2,"F"))))</f>
        <v>348</v>
      </c>
      <c r="BK6" s="42">
        <f t="shared" si="23"/>
        <v>69.599999999999994</v>
      </c>
    </row>
    <row r="7" spans="1:63" x14ac:dyDescent="0.25">
      <c r="A7" s="35">
        <v>5</v>
      </c>
      <c r="B7" s="36" t="s">
        <v>12</v>
      </c>
      <c r="C7" s="278">
        <v>17241739</v>
      </c>
      <c r="D7" s="278" t="s">
        <v>174</v>
      </c>
      <c r="E7" s="278" t="s">
        <v>19</v>
      </c>
      <c r="F7" s="278">
        <v>184</v>
      </c>
      <c r="G7" s="278">
        <v>72</v>
      </c>
      <c r="H7" s="278" t="s">
        <v>41</v>
      </c>
      <c r="I7" s="278">
        <v>2</v>
      </c>
      <c r="J7" s="278">
        <v>83</v>
      </c>
      <c r="K7" s="278" t="s">
        <v>37</v>
      </c>
      <c r="L7" s="278">
        <v>241</v>
      </c>
      <c r="M7" s="278">
        <v>40</v>
      </c>
      <c r="N7" s="278" t="s">
        <v>42</v>
      </c>
      <c r="O7" s="278">
        <v>86</v>
      </c>
      <c r="P7" s="278">
        <v>48</v>
      </c>
      <c r="Q7" s="278" t="s">
        <v>40</v>
      </c>
      <c r="R7" s="278">
        <v>87</v>
      </c>
      <c r="S7" s="278">
        <v>67</v>
      </c>
      <c r="T7" s="278" t="s">
        <v>41</v>
      </c>
      <c r="U7" s="19"/>
      <c r="V7" s="19"/>
      <c r="W7" s="19"/>
      <c r="X7" s="37">
        <f t="shared" si="0"/>
        <v>184</v>
      </c>
      <c r="Y7" s="37">
        <f t="shared" si="1"/>
        <v>2</v>
      </c>
      <c r="Z7" s="37">
        <f t="shared" si="2"/>
        <v>241</v>
      </c>
      <c r="AA7" s="37">
        <f t="shared" si="3"/>
        <v>86</v>
      </c>
      <c r="AB7" s="37">
        <f t="shared" si="4"/>
        <v>87</v>
      </c>
      <c r="AC7" s="37">
        <f t="shared" si="5"/>
        <v>0</v>
      </c>
      <c r="AD7" s="38">
        <f t="shared" si="6"/>
        <v>72</v>
      </c>
      <c r="AE7" s="38">
        <f t="shared" si="7"/>
        <v>83</v>
      </c>
      <c r="AF7" s="38">
        <f t="shared" si="8"/>
        <v>40</v>
      </c>
      <c r="AG7" s="38">
        <f t="shared" si="9"/>
        <v>48</v>
      </c>
      <c r="AH7" s="38">
        <f t="shared" si="10"/>
        <v>67</v>
      </c>
      <c r="AI7" s="38">
        <f t="shared" si="11"/>
        <v>0</v>
      </c>
      <c r="AJ7" s="39" t="str">
        <f t="shared" si="12"/>
        <v>C1</v>
      </c>
      <c r="AK7" s="39" t="str">
        <f t="shared" si="13"/>
        <v>B1</v>
      </c>
      <c r="AL7" s="39" t="str">
        <f t="shared" si="14"/>
        <v>D1</v>
      </c>
      <c r="AM7" s="39" t="str">
        <f t="shared" si="15"/>
        <v>C2</v>
      </c>
      <c r="AN7" s="39" t="str">
        <f t="shared" si="16"/>
        <v>C1</v>
      </c>
      <c r="AO7" s="39">
        <f t="shared" si="17"/>
        <v>0</v>
      </c>
      <c r="AP7" s="40">
        <f t="shared" si="18"/>
        <v>83</v>
      </c>
      <c r="AQ7" s="40">
        <f t="shared" si="19"/>
        <v>72</v>
      </c>
      <c r="AR7" s="40">
        <f t="shared" si="20"/>
        <v>67</v>
      </c>
      <c r="AS7" s="40">
        <f t="shared" si="21"/>
        <v>48</v>
      </c>
      <c r="AT7" s="40">
        <f t="shared" si="22"/>
        <v>40</v>
      </c>
      <c r="AU7" s="51">
        <v>184</v>
      </c>
      <c r="AV7" s="51">
        <v>72</v>
      </c>
      <c r="AW7" s="51" t="s">
        <v>41</v>
      </c>
      <c r="AX7" s="51">
        <v>2</v>
      </c>
      <c r="AY7" s="51">
        <v>83</v>
      </c>
      <c r="AZ7" s="51" t="s">
        <v>37</v>
      </c>
      <c r="BA7" s="51">
        <v>241</v>
      </c>
      <c r="BB7" s="51">
        <v>40</v>
      </c>
      <c r="BC7" s="51" t="s">
        <v>42</v>
      </c>
      <c r="BD7" s="51">
        <v>86</v>
      </c>
      <c r="BE7" s="51">
        <v>48</v>
      </c>
      <c r="BF7" s="51" t="s">
        <v>40</v>
      </c>
      <c r="BG7" s="51">
        <v>87</v>
      </c>
      <c r="BH7" s="51">
        <v>67</v>
      </c>
      <c r="BI7" s="51" t="s">
        <v>41</v>
      </c>
      <c r="BJ7" s="41">
        <f>IF(COUNTIF(AD7:AI7,0)=0,IF(COUNTIFS(AD7:AI7,"*F*")=0,SUM(LARGE(AD7:AI7,{1,2,3,4,5})),IF(COUNTIFS(AD7:AI7,"*F*")=1,SUM(LARGE(AD7:AI7,{1,2,3,4,5})),IF(COUNTIFS(AD7:AI7,"*F*")=2,"C",IF(COUNTIFS(AD7:AI7,"*F*")&gt;2,"F")))),IF(COUNTIFS(AD7:AH7,"*F*")=0,SUM(AD7:AH7),IF(COUNTIFS(AD7:AH7,"*F*")=1,"C",IF(COUNTIFS(AD7:AH7,"*F*")&gt;=2,"F"))))</f>
        <v>310</v>
      </c>
      <c r="BK7" s="42">
        <f t="shared" si="23"/>
        <v>62</v>
      </c>
    </row>
    <row r="8" spans="1:63" x14ac:dyDescent="0.25">
      <c r="A8" s="35">
        <v>6</v>
      </c>
      <c r="B8" s="36" t="s">
        <v>12</v>
      </c>
      <c r="C8" s="278">
        <v>17241740</v>
      </c>
      <c r="D8" s="278" t="s">
        <v>175</v>
      </c>
      <c r="E8" s="278" t="s">
        <v>15</v>
      </c>
      <c r="F8" s="278">
        <v>184</v>
      </c>
      <c r="G8" s="278">
        <v>80</v>
      </c>
      <c r="H8" s="278" t="s">
        <v>36</v>
      </c>
      <c r="I8" s="278">
        <v>2</v>
      </c>
      <c r="J8" s="278">
        <v>88</v>
      </c>
      <c r="K8" s="278" t="s">
        <v>39</v>
      </c>
      <c r="L8" s="278">
        <v>41</v>
      </c>
      <c r="M8" s="278">
        <v>93</v>
      </c>
      <c r="N8" s="278" t="s">
        <v>38</v>
      </c>
      <c r="O8" s="278">
        <v>86</v>
      </c>
      <c r="P8" s="278">
        <v>82</v>
      </c>
      <c r="Q8" s="278" t="s">
        <v>39</v>
      </c>
      <c r="R8" s="278">
        <v>87</v>
      </c>
      <c r="S8" s="278">
        <v>88</v>
      </c>
      <c r="T8" s="278" t="s">
        <v>37</v>
      </c>
      <c r="U8" s="19"/>
      <c r="V8" s="19"/>
      <c r="W8" s="19"/>
      <c r="X8" s="37">
        <f t="shared" si="0"/>
        <v>184</v>
      </c>
      <c r="Y8" s="37">
        <f t="shared" si="1"/>
        <v>2</v>
      </c>
      <c r="Z8" s="37">
        <f t="shared" si="2"/>
        <v>41</v>
      </c>
      <c r="AA8" s="37">
        <f t="shared" si="3"/>
        <v>86</v>
      </c>
      <c r="AB8" s="37">
        <f t="shared" si="4"/>
        <v>87</v>
      </c>
      <c r="AC8" s="37">
        <f t="shared" si="5"/>
        <v>0</v>
      </c>
      <c r="AD8" s="38">
        <f t="shared" si="6"/>
        <v>80</v>
      </c>
      <c r="AE8" s="38">
        <f t="shared" si="7"/>
        <v>88</v>
      </c>
      <c r="AF8" s="38">
        <f t="shared" si="8"/>
        <v>93</v>
      </c>
      <c r="AG8" s="38">
        <f t="shared" si="9"/>
        <v>82</v>
      </c>
      <c r="AH8" s="38">
        <f t="shared" si="10"/>
        <v>88</v>
      </c>
      <c r="AI8" s="38">
        <f t="shared" si="11"/>
        <v>0</v>
      </c>
      <c r="AJ8" s="39" t="str">
        <f t="shared" si="12"/>
        <v>B2</v>
      </c>
      <c r="AK8" s="39" t="str">
        <f t="shared" si="13"/>
        <v>A2</v>
      </c>
      <c r="AL8" s="39" t="str">
        <f t="shared" si="14"/>
        <v>A1</v>
      </c>
      <c r="AM8" s="39" t="str">
        <f t="shared" si="15"/>
        <v>A2</v>
      </c>
      <c r="AN8" s="39" t="str">
        <f t="shared" si="16"/>
        <v>B1</v>
      </c>
      <c r="AO8" s="39">
        <f t="shared" si="17"/>
        <v>0</v>
      </c>
      <c r="AP8" s="40">
        <f t="shared" si="18"/>
        <v>93</v>
      </c>
      <c r="AQ8" s="40">
        <f t="shared" si="19"/>
        <v>88</v>
      </c>
      <c r="AR8" s="40">
        <f t="shared" si="20"/>
        <v>88</v>
      </c>
      <c r="AS8" s="40">
        <f t="shared" si="21"/>
        <v>82</v>
      </c>
      <c r="AT8" s="40">
        <f t="shared" si="22"/>
        <v>80</v>
      </c>
      <c r="AU8" s="51">
        <v>184</v>
      </c>
      <c r="AV8" s="51">
        <v>80</v>
      </c>
      <c r="AW8" s="51" t="s">
        <v>36</v>
      </c>
      <c r="AX8" s="51">
        <v>2</v>
      </c>
      <c r="AY8" s="51">
        <v>88</v>
      </c>
      <c r="AZ8" s="51" t="s">
        <v>39</v>
      </c>
      <c r="BA8" s="51">
        <v>41</v>
      </c>
      <c r="BB8" s="51">
        <v>93</v>
      </c>
      <c r="BC8" s="51" t="s">
        <v>38</v>
      </c>
      <c r="BD8" s="51">
        <v>86</v>
      </c>
      <c r="BE8" s="51">
        <v>82</v>
      </c>
      <c r="BF8" s="51" t="s">
        <v>39</v>
      </c>
      <c r="BG8" s="51">
        <v>87</v>
      </c>
      <c r="BH8" s="51">
        <v>88</v>
      </c>
      <c r="BI8" s="51" t="s">
        <v>37</v>
      </c>
      <c r="BJ8" s="41">
        <f>IF(COUNTIF(AD8:AI8,0)=0,IF(COUNTIFS(AD8:AI8,"*F*")=0,SUM(LARGE(AD8:AI8,{1,2,3,4,5})),IF(COUNTIFS(AD8:AI8,"*F*")=1,SUM(LARGE(AD8:AI8,{1,2,3,4,5})),IF(COUNTIFS(AD8:AI8,"*F*")=2,"C",IF(COUNTIFS(AD8:AI8,"*F*")&gt;2,"F")))),IF(COUNTIFS(AD8:AH8,"*F*")=0,SUM(AD8:AH8),IF(COUNTIFS(AD8:AH8,"*F*")=1,"C",IF(COUNTIFS(AD8:AH8,"*F*")&gt;=2,"F"))))</f>
        <v>431</v>
      </c>
      <c r="BK8" s="42">
        <f t="shared" si="23"/>
        <v>86.2</v>
      </c>
    </row>
    <row r="9" spans="1:63" x14ac:dyDescent="0.25">
      <c r="A9" s="35">
        <v>7</v>
      </c>
      <c r="B9" s="36" t="s">
        <v>12</v>
      </c>
      <c r="C9" s="278">
        <v>17241741</v>
      </c>
      <c r="D9" s="278" t="s">
        <v>176</v>
      </c>
      <c r="E9" s="278" t="s">
        <v>15</v>
      </c>
      <c r="F9" s="278">
        <v>184</v>
      </c>
      <c r="G9" s="278">
        <v>66</v>
      </c>
      <c r="H9" s="278" t="s">
        <v>40</v>
      </c>
      <c r="I9" s="278">
        <v>2</v>
      </c>
      <c r="J9" s="278">
        <v>78</v>
      </c>
      <c r="K9" s="278" t="s">
        <v>36</v>
      </c>
      <c r="L9" s="278">
        <v>241</v>
      </c>
      <c r="M9" s="278">
        <v>67</v>
      </c>
      <c r="N9" s="278" t="s">
        <v>36</v>
      </c>
      <c r="O9" s="278">
        <v>86</v>
      </c>
      <c r="P9" s="278">
        <v>65</v>
      </c>
      <c r="Q9" s="278" t="s">
        <v>36</v>
      </c>
      <c r="R9" s="278">
        <v>87</v>
      </c>
      <c r="S9" s="278">
        <v>71</v>
      </c>
      <c r="T9" s="278" t="s">
        <v>41</v>
      </c>
      <c r="U9" s="19"/>
      <c r="V9" s="19"/>
      <c r="W9" s="19"/>
      <c r="X9" s="37">
        <f t="shared" si="0"/>
        <v>184</v>
      </c>
      <c r="Y9" s="37">
        <f t="shared" si="1"/>
        <v>2</v>
      </c>
      <c r="Z9" s="37">
        <f t="shared" si="2"/>
        <v>241</v>
      </c>
      <c r="AA9" s="37">
        <f t="shared" si="3"/>
        <v>86</v>
      </c>
      <c r="AB9" s="37">
        <f t="shared" si="4"/>
        <v>87</v>
      </c>
      <c r="AC9" s="37">
        <f t="shared" si="5"/>
        <v>0</v>
      </c>
      <c r="AD9" s="38">
        <f t="shared" si="6"/>
        <v>66</v>
      </c>
      <c r="AE9" s="38">
        <f t="shared" si="7"/>
        <v>78</v>
      </c>
      <c r="AF9" s="38">
        <f t="shared" si="8"/>
        <v>67</v>
      </c>
      <c r="AG9" s="38">
        <f t="shared" si="9"/>
        <v>65</v>
      </c>
      <c r="AH9" s="38">
        <f t="shared" si="10"/>
        <v>71</v>
      </c>
      <c r="AI9" s="38">
        <f t="shared" si="11"/>
        <v>0</v>
      </c>
      <c r="AJ9" s="39" t="str">
        <f t="shared" si="12"/>
        <v>C2</v>
      </c>
      <c r="AK9" s="39" t="str">
        <f t="shared" si="13"/>
        <v>B2</v>
      </c>
      <c r="AL9" s="39" t="str">
        <f t="shared" si="14"/>
        <v>B2</v>
      </c>
      <c r="AM9" s="39" t="str">
        <f t="shared" si="15"/>
        <v>B2</v>
      </c>
      <c r="AN9" s="39" t="str">
        <f t="shared" si="16"/>
        <v>C1</v>
      </c>
      <c r="AO9" s="39">
        <f t="shared" si="17"/>
        <v>0</v>
      </c>
      <c r="AP9" s="40">
        <f t="shared" si="18"/>
        <v>78</v>
      </c>
      <c r="AQ9" s="40">
        <f t="shared" si="19"/>
        <v>71</v>
      </c>
      <c r="AR9" s="40">
        <f t="shared" si="20"/>
        <v>67</v>
      </c>
      <c r="AS9" s="40">
        <f t="shared" si="21"/>
        <v>66</v>
      </c>
      <c r="AT9" s="40">
        <f t="shared" si="22"/>
        <v>65</v>
      </c>
      <c r="AU9" s="51">
        <v>184</v>
      </c>
      <c r="AV9" s="51">
        <v>66</v>
      </c>
      <c r="AW9" s="51" t="s">
        <v>40</v>
      </c>
      <c r="AX9" s="51">
        <v>2</v>
      </c>
      <c r="AY9" s="51">
        <v>78</v>
      </c>
      <c r="AZ9" s="51" t="s">
        <v>36</v>
      </c>
      <c r="BA9" s="51">
        <v>241</v>
      </c>
      <c r="BB9" s="51">
        <v>67</v>
      </c>
      <c r="BC9" s="51" t="s">
        <v>36</v>
      </c>
      <c r="BD9" s="51">
        <v>86</v>
      </c>
      <c r="BE9" s="51">
        <v>65</v>
      </c>
      <c r="BF9" s="51" t="s">
        <v>36</v>
      </c>
      <c r="BG9" s="51">
        <v>87</v>
      </c>
      <c r="BH9" s="51">
        <v>71</v>
      </c>
      <c r="BI9" s="51" t="s">
        <v>41</v>
      </c>
      <c r="BJ9" s="41">
        <f>IF(COUNTIF(AD9:AI9,0)=0,IF(COUNTIFS(AD9:AI9,"*F*")=0,SUM(LARGE(AD9:AI9,{1,2,3,4,5})),IF(COUNTIFS(AD9:AI9,"*F*")=1,SUM(LARGE(AD9:AI9,{1,2,3,4,5})),IF(COUNTIFS(AD9:AI9,"*F*")=2,"C",IF(COUNTIFS(AD9:AI9,"*F*")&gt;2,"F")))),IF(COUNTIFS(AD9:AH9,"*F*")=0,SUM(AD9:AH9),IF(COUNTIFS(AD9:AH9,"*F*")=1,"C",IF(COUNTIFS(AD9:AH9,"*F*")&gt;=2,"F"))))</f>
        <v>347</v>
      </c>
      <c r="BK9" s="42">
        <f t="shared" si="23"/>
        <v>69.400000000000006</v>
      </c>
    </row>
    <row r="10" spans="1:63" x14ac:dyDescent="0.25">
      <c r="A10" s="35">
        <v>8</v>
      </c>
      <c r="B10" s="36" t="s">
        <v>12</v>
      </c>
      <c r="C10" s="278">
        <v>17241742</v>
      </c>
      <c r="D10" s="278" t="s">
        <v>177</v>
      </c>
      <c r="E10" s="278" t="s">
        <v>15</v>
      </c>
      <c r="F10" s="278">
        <v>184</v>
      </c>
      <c r="G10" s="278">
        <v>81</v>
      </c>
      <c r="H10" s="278" t="s">
        <v>37</v>
      </c>
      <c r="I10" s="278">
        <v>2</v>
      </c>
      <c r="J10" s="278">
        <v>91</v>
      </c>
      <c r="K10" s="278" t="s">
        <v>38</v>
      </c>
      <c r="L10" s="278">
        <v>41</v>
      </c>
      <c r="M10" s="278">
        <v>82</v>
      </c>
      <c r="N10" s="278" t="s">
        <v>39</v>
      </c>
      <c r="O10" s="278">
        <v>86</v>
      </c>
      <c r="P10" s="278">
        <v>68</v>
      </c>
      <c r="Q10" s="278" t="s">
        <v>37</v>
      </c>
      <c r="R10" s="278">
        <v>87</v>
      </c>
      <c r="S10" s="278">
        <v>74</v>
      </c>
      <c r="T10" s="278" t="s">
        <v>41</v>
      </c>
      <c r="U10" s="19"/>
      <c r="V10" s="19"/>
      <c r="W10" s="19"/>
      <c r="X10" s="37">
        <f t="shared" si="0"/>
        <v>184</v>
      </c>
      <c r="Y10" s="37">
        <f t="shared" si="1"/>
        <v>2</v>
      </c>
      <c r="Z10" s="37">
        <f t="shared" si="2"/>
        <v>41</v>
      </c>
      <c r="AA10" s="37">
        <f t="shared" si="3"/>
        <v>86</v>
      </c>
      <c r="AB10" s="37">
        <f t="shared" si="4"/>
        <v>87</v>
      </c>
      <c r="AC10" s="37">
        <f t="shared" si="5"/>
        <v>0</v>
      </c>
      <c r="AD10" s="38">
        <f t="shared" si="6"/>
        <v>81</v>
      </c>
      <c r="AE10" s="38">
        <f t="shared" si="7"/>
        <v>91</v>
      </c>
      <c r="AF10" s="38">
        <f t="shared" si="8"/>
        <v>82</v>
      </c>
      <c r="AG10" s="38">
        <f t="shared" si="9"/>
        <v>68</v>
      </c>
      <c r="AH10" s="38">
        <f t="shared" si="10"/>
        <v>74</v>
      </c>
      <c r="AI10" s="38">
        <f t="shared" si="11"/>
        <v>0</v>
      </c>
      <c r="AJ10" s="39" t="str">
        <f t="shared" si="12"/>
        <v>B1</v>
      </c>
      <c r="AK10" s="39" t="str">
        <f t="shared" si="13"/>
        <v>A1</v>
      </c>
      <c r="AL10" s="39" t="str">
        <f t="shared" si="14"/>
        <v>A2</v>
      </c>
      <c r="AM10" s="39" t="str">
        <f t="shared" si="15"/>
        <v>B1</v>
      </c>
      <c r="AN10" s="39" t="str">
        <f t="shared" si="16"/>
        <v>C1</v>
      </c>
      <c r="AO10" s="39">
        <f t="shared" si="17"/>
        <v>0</v>
      </c>
      <c r="AP10" s="40">
        <f t="shared" si="18"/>
        <v>91</v>
      </c>
      <c r="AQ10" s="40">
        <f t="shared" si="19"/>
        <v>82</v>
      </c>
      <c r="AR10" s="40">
        <f t="shared" si="20"/>
        <v>81</v>
      </c>
      <c r="AS10" s="40">
        <f t="shared" si="21"/>
        <v>74</v>
      </c>
      <c r="AT10" s="40">
        <f t="shared" si="22"/>
        <v>68</v>
      </c>
      <c r="AU10" s="51">
        <v>184</v>
      </c>
      <c r="AV10" s="51">
        <v>81</v>
      </c>
      <c r="AW10" s="51" t="s">
        <v>37</v>
      </c>
      <c r="AX10" s="51">
        <v>2</v>
      </c>
      <c r="AY10" s="51">
        <v>91</v>
      </c>
      <c r="AZ10" s="51" t="s">
        <v>38</v>
      </c>
      <c r="BA10" s="51">
        <v>41</v>
      </c>
      <c r="BB10" s="51">
        <v>82</v>
      </c>
      <c r="BC10" s="51" t="s">
        <v>39</v>
      </c>
      <c r="BD10" s="51">
        <v>86</v>
      </c>
      <c r="BE10" s="51">
        <v>68</v>
      </c>
      <c r="BF10" s="51" t="s">
        <v>37</v>
      </c>
      <c r="BG10" s="51">
        <v>87</v>
      </c>
      <c r="BH10" s="51">
        <v>74</v>
      </c>
      <c r="BI10" s="51" t="s">
        <v>41</v>
      </c>
      <c r="BJ10" s="41">
        <f>IF(COUNTIF(AD10:AI10,0)=0,IF(COUNTIFS(AD10:AI10,"*F*")=0,SUM(LARGE(AD10:AI10,{1,2,3,4,5})),IF(COUNTIFS(AD10:AI10,"*F*")=1,SUM(LARGE(AD10:AI10,{1,2,3,4,5})),IF(COUNTIFS(AD10:AI10,"*F*")=2,"C",IF(COUNTIFS(AD10:AI10,"*F*")&gt;2,"F")))),IF(COUNTIFS(AD10:AH10,"*F*")=0,SUM(AD10:AH10),IF(COUNTIFS(AD10:AH10,"*F*")=1,"C",IF(COUNTIFS(AD10:AH10,"*F*")&gt;=2,"F"))))</f>
        <v>396</v>
      </c>
      <c r="BK10" s="42">
        <f t="shared" si="23"/>
        <v>79.2</v>
      </c>
    </row>
    <row r="11" spans="1:63" x14ac:dyDescent="0.25">
      <c r="A11" s="35">
        <v>9</v>
      </c>
      <c r="B11" s="36" t="s">
        <v>12</v>
      </c>
      <c r="C11" s="278">
        <v>17241743</v>
      </c>
      <c r="D11" s="278" t="s">
        <v>178</v>
      </c>
      <c r="E11" s="278" t="s">
        <v>19</v>
      </c>
      <c r="F11" s="278">
        <v>184</v>
      </c>
      <c r="G11" s="278">
        <v>83</v>
      </c>
      <c r="H11" s="278" t="s">
        <v>37</v>
      </c>
      <c r="I11" s="278">
        <v>2</v>
      </c>
      <c r="J11" s="278">
        <v>94</v>
      </c>
      <c r="K11" s="278" t="s">
        <v>38</v>
      </c>
      <c r="L11" s="278">
        <v>41</v>
      </c>
      <c r="M11" s="278">
        <v>89</v>
      </c>
      <c r="N11" s="278" t="s">
        <v>39</v>
      </c>
      <c r="O11" s="278">
        <v>86</v>
      </c>
      <c r="P11" s="278">
        <v>77</v>
      </c>
      <c r="Q11" s="278" t="s">
        <v>39</v>
      </c>
      <c r="R11" s="278">
        <v>87</v>
      </c>
      <c r="S11" s="278">
        <v>95</v>
      </c>
      <c r="T11" s="278" t="s">
        <v>38</v>
      </c>
      <c r="U11" s="19"/>
      <c r="V11" s="19"/>
      <c r="W11" s="19"/>
      <c r="X11" s="37">
        <f t="shared" si="0"/>
        <v>184</v>
      </c>
      <c r="Y11" s="37">
        <f t="shared" si="1"/>
        <v>2</v>
      </c>
      <c r="Z11" s="37">
        <f t="shared" si="2"/>
        <v>41</v>
      </c>
      <c r="AA11" s="37">
        <f t="shared" si="3"/>
        <v>86</v>
      </c>
      <c r="AB11" s="37">
        <f t="shared" si="4"/>
        <v>87</v>
      </c>
      <c r="AC11" s="37">
        <f t="shared" si="5"/>
        <v>0</v>
      </c>
      <c r="AD11" s="38">
        <f t="shared" si="6"/>
        <v>83</v>
      </c>
      <c r="AE11" s="38">
        <f t="shared" si="7"/>
        <v>94</v>
      </c>
      <c r="AF11" s="38">
        <f t="shared" si="8"/>
        <v>89</v>
      </c>
      <c r="AG11" s="38">
        <f t="shared" si="9"/>
        <v>77</v>
      </c>
      <c r="AH11" s="38">
        <f t="shared" si="10"/>
        <v>95</v>
      </c>
      <c r="AI11" s="38">
        <f t="shared" si="11"/>
        <v>0</v>
      </c>
      <c r="AJ11" s="39" t="str">
        <f t="shared" si="12"/>
        <v>B1</v>
      </c>
      <c r="AK11" s="39" t="str">
        <f t="shared" si="13"/>
        <v>A1</v>
      </c>
      <c r="AL11" s="39" t="str">
        <f t="shared" si="14"/>
        <v>A2</v>
      </c>
      <c r="AM11" s="39" t="str">
        <f t="shared" si="15"/>
        <v>A2</v>
      </c>
      <c r="AN11" s="39" t="str">
        <f t="shared" si="16"/>
        <v>A1</v>
      </c>
      <c r="AO11" s="39">
        <f t="shared" si="17"/>
        <v>0</v>
      </c>
      <c r="AP11" s="40">
        <f t="shared" si="18"/>
        <v>95</v>
      </c>
      <c r="AQ11" s="40">
        <f t="shared" si="19"/>
        <v>94</v>
      </c>
      <c r="AR11" s="40">
        <f t="shared" si="20"/>
        <v>89</v>
      </c>
      <c r="AS11" s="40">
        <f t="shared" si="21"/>
        <v>83</v>
      </c>
      <c r="AT11" s="40">
        <f t="shared" si="22"/>
        <v>77</v>
      </c>
      <c r="AU11" s="51">
        <v>184</v>
      </c>
      <c r="AV11" s="51">
        <v>83</v>
      </c>
      <c r="AW11" s="51" t="s">
        <v>37</v>
      </c>
      <c r="AX11" s="51">
        <v>2</v>
      </c>
      <c r="AY11" s="51">
        <v>94</v>
      </c>
      <c r="AZ11" s="51" t="s">
        <v>38</v>
      </c>
      <c r="BA11" s="51">
        <v>41</v>
      </c>
      <c r="BB11" s="51">
        <v>89</v>
      </c>
      <c r="BC11" s="51" t="s">
        <v>39</v>
      </c>
      <c r="BD11" s="51">
        <v>86</v>
      </c>
      <c r="BE11" s="51">
        <v>77</v>
      </c>
      <c r="BF11" s="51" t="s">
        <v>39</v>
      </c>
      <c r="BG11" s="51">
        <v>87</v>
      </c>
      <c r="BH11" s="51">
        <v>95</v>
      </c>
      <c r="BI11" s="51" t="s">
        <v>38</v>
      </c>
      <c r="BJ11" s="41">
        <f>IF(COUNTIF(AD11:AI11,0)=0,IF(COUNTIFS(AD11:AI11,"*F*")=0,SUM(LARGE(AD11:AI11,{1,2,3,4,5})),IF(COUNTIFS(AD11:AI11,"*F*")=1,SUM(LARGE(AD11:AI11,{1,2,3,4,5})),IF(COUNTIFS(AD11:AI11,"*F*")=2,"C",IF(COUNTIFS(AD11:AI11,"*F*")&gt;2,"F")))),IF(COUNTIFS(AD11:AH11,"*F*")=0,SUM(AD11:AH11),IF(COUNTIFS(AD11:AH11,"*F*")=1,"C",IF(COUNTIFS(AD11:AH11,"*F*")&gt;=2,"F"))))</f>
        <v>438</v>
      </c>
      <c r="BK11" s="42">
        <f t="shared" si="23"/>
        <v>87.6</v>
      </c>
    </row>
    <row r="12" spans="1:63" x14ac:dyDescent="0.25">
      <c r="A12" s="35">
        <v>10</v>
      </c>
      <c r="B12" s="36" t="s">
        <v>12</v>
      </c>
      <c r="C12" s="278">
        <v>17241744</v>
      </c>
      <c r="D12" s="278" t="s">
        <v>179</v>
      </c>
      <c r="E12" s="278" t="s">
        <v>15</v>
      </c>
      <c r="F12" s="278">
        <v>184</v>
      </c>
      <c r="G12" s="278">
        <v>66</v>
      </c>
      <c r="H12" s="278" t="s">
        <v>40</v>
      </c>
      <c r="I12" s="278">
        <v>2</v>
      </c>
      <c r="J12" s="278">
        <v>73</v>
      </c>
      <c r="K12" s="278" t="s">
        <v>41</v>
      </c>
      <c r="L12" s="278">
        <v>241</v>
      </c>
      <c r="M12" s="278">
        <v>42</v>
      </c>
      <c r="N12" s="278" t="s">
        <v>42</v>
      </c>
      <c r="O12" s="278">
        <v>86</v>
      </c>
      <c r="P12" s="278">
        <v>39</v>
      </c>
      <c r="Q12" s="278" t="s">
        <v>42</v>
      </c>
      <c r="R12" s="278">
        <v>87</v>
      </c>
      <c r="S12" s="278">
        <v>64</v>
      </c>
      <c r="T12" s="278" t="s">
        <v>40</v>
      </c>
      <c r="U12" s="19"/>
      <c r="V12" s="19"/>
      <c r="W12" s="19"/>
      <c r="X12" s="37">
        <f t="shared" si="0"/>
        <v>184</v>
      </c>
      <c r="Y12" s="37">
        <f t="shared" si="1"/>
        <v>2</v>
      </c>
      <c r="Z12" s="37">
        <f t="shared" si="2"/>
        <v>241</v>
      </c>
      <c r="AA12" s="37">
        <f t="shared" si="3"/>
        <v>86</v>
      </c>
      <c r="AB12" s="37">
        <f t="shared" si="4"/>
        <v>87</v>
      </c>
      <c r="AC12" s="37">
        <f t="shared" si="5"/>
        <v>0</v>
      </c>
      <c r="AD12" s="38">
        <f t="shared" si="6"/>
        <v>66</v>
      </c>
      <c r="AE12" s="38">
        <f t="shared" si="7"/>
        <v>73</v>
      </c>
      <c r="AF12" s="38">
        <f t="shared" si="8"/>
        <v>42</v>
      </c>
      <c r="AG12" s="38">
        <f t="shared" si="9"/>
        <v>39</v>
      </c>
      <c r="AH12" s="38">
        <f t="shared" si="10"/>
        <v>64</v>
      </c>
      <c r="AI12" s="38">
        <f t="shared" si="11"/>
        <v>0</v>
      </c>
      <c r="AJ12" s="39" t="str">
        <f t="shared" si="12"/>
        <v>C2</v>
      </c>
      <c r="AK12" s="39" t="str">
        <f t="shared" si="13"/>
        <v>C1</v>
      </c>
      <c r="AL12" s="39" t="str">
        <f t="shared" si="14"/>
        <v>D1</v>
      </c>
      <c r="AM12" s="39" t="str">
        <f t="shared" si="15"/>
        <v>D1</v>
      </c>
      <c r="AN12" s="39" t="str">
        <f t="shared" si="16"/>
        <v>C2</v>
      </c>
      <c r="AO12" s="39">
        <f t="shared" si="17"/>
        <v>0</v>
      </c>
      <c r="AP12" s="40">
        <f t="shared" si="18"/>
        <v>73</v>
      </c>
      <c r="AQ12" s="40">
        <f t="shared" si="19"/>
        <v>66</v>
      </c>
      <c r="AR12" s="40">
        <f t="shared" si="20"/>
        <v>64</v>
      </c>
      <c r="AS12" s="40">
        <f t="shared" si="21"/>
        <v>42</v>
      </c>
      <c r="AT12" s="40">
        <f t="shared" si="22"/>
        <v>39</v>
      </c>
      <c r="AU12" s="51">
        <v>184</v>
      </c>
      <c r="AV12" s="51">
        <v>66</v>
      </c>
      <c r="AW12" s="51" t="s">
        <v>40</v>
      </c>
      <c r="AX12" s="51">
        <v>2</v>
      </c>
      <c r="AY12" s="51">
        <v>73</v>
      </c>
      <c r="AZ12" s="51" t="s">
        <v>41</v>
      </c>
      <c r="BA12" s="51">
        <v>241</v>
      </c>
      <c r="BB12" s="51">
        <v>42</v>
      </c>
      <c r="BC12" s="51" t="s">
        <v>42</v>
      </c>
      <c r="BD12" s="51">
        <v>86</v>
      </c>
      <c r="BE12" s="51">
        <v>39</v>
      </c>
      <c r="BF12" s="51" t="s">
        <v>42</v>
      </c>
      <c r="BG12" s="51">
        <v>87</v>
      </c>
      <c r="BH12" s="51">
        <v>64</v>
      </c>
      <c r="BI12" s="51" t="s">
        <v>40</v>
      </c>
      <c r="BJ12" s="41">
        <f>IF(COUNTIF(AD12:AI12,0)=0,IF(COUNTIFS(AD12:AI12,"*F*")=0,SUM(LARGE(AD12:AI12,{1,2,3,4,5})),IF(COUNTIFS(AD12:AI12,"*F*")=1,SUM(LARGE(AD12:AI12,{1,2,3,4,5})),IF(COUNTIFS(AD12:AI12,"*F*")=2,"C",IF(COUNTIFS(AD12:AI12,"*F*")&gt;2,"F")))),IF(COUNTIFS(AD12:AH12,"*F*")=0,SUM(AD12:AH12),IF(COUNTIFS(AD12:AH12,"*F*")=1,"C",IF(COUNTIFS(AD12:AH12,"*F*")&gt;=2,"F"))))</f>
        <v>284</v>
      </c>
      <c r="BK12" s="42">
        <f t="shared" si="23"/>
        <v>56.8</v>
      </c>
    </row>
    <row r="13" spans="1:63" x14ac:dyDescent="0.25">
      <c r="A13" s="35">
        <v>11</v>
      </c>
      <c r="B13" s="36" t="s">
        <v>12</v>
      </c>
      <c r="C13" s="278">
        <v>17241745</v>
      </c>
      <c r="D13" s="278" t="s">
        <v>180</v>
      </c>
      <c r="E13" s="278" t="s">
        <v>15</v>
      </c>
      <c r="F13" s="278">
        <v>184</v>
      </c>
      <c r="G13" s="278">
        <v>83</v>
      </c>
      <c r="H13" s="278" t="s">
        <v>37</v>
      </c>
      <c r="I13" s="278">
        <v>2</v>
      </c>
      <c r="J13" s="278">
        <v>92</v>
      </c>
      <c r="K13" s="278" t="s">
        <v>38</v>
      </c>
      <c r="L13" s="278">
        <v>241</v>
      </c>
      <c r="M13" s="278">
        <v>76</v>
      </c>
      <c r="N13" s="278" t="s">
        <v>37</v>
      </c>
      <c r="O13" s="278">
        <v>86</v>
      </c>
      <c r="P13" s="278">
        <v>66</v>
      </c>
      <c r="Q13" s="278" t="s">
        <v>37</v>
      </c>
      <c r="R13" s="278">
        <v>87</v>
      </c>
      <c r="S13" s="278">
        <v>78</v>
      </c>
      <c r="T13" s="278" t="s">
        <v>36</v>
      </c>
      <c r="U13" s="19"/>
      <c r="V13" s="19"/>
      <c r="W13" s="19"/>
      <c r="X13" s="37">
        <f t="shared" si="0"/>
        <v>184</v>
      </c>
      <c r="Y13" s="37">
        <f t="shared" si="1"/>
        <v>2</v>
      </c>
      <c r="Z13" s="37">
        <f t="shared" si="2"/>
        <v>241</v>
      </c>
      <c r="AA13" s="37">
        <f t="shared" si="3"/>
        <v>86</v>
      </c>
      <c r="AB13" s="37">
        <f t="shared" si="4"/>
        <v>87</v>
      </c>
      <c r="AC13" s="37">
        <f t="shared" si="5"/>
        <v>0</v>
      </c>
      <c r="AD13" s="38">
        <f t="shared" si="6"/>
        <v>83</v>
      </c>
      <c r="AE13" s="38">
        <f t="shared" si="7"/>
        <v>92</v>
      </c>
      <c r="AF13" s="38">
        <f t="shared" si="8"/>
        <v>76</v>
      </c>
      <c r="AG13" s="38">
        <f t="shared" si="9"/>
        <v>66</v>
      </c>
      <c r="AH13" s="38">
        <f t="shared" si="10"/>
        <v>78</v>
      </c>
      <c r="AI13" s="38">
        <f t="shared" si="11"/>
        <v>0</v>
      </c>
      <c r="AJ13" s="39" t="str">
        <f t="shared" si="12"/>
        <v>B1</v>
      </c>
      <c r="AK13" s="39" t="str">
        <f t="shared" si="13"/>
        <v>A1</v>
      </c>
      <c r="AL13" s="39" t="str">
        <f t="shared" si="14"/>
        <v>B1</v>
      </c>
      <c r="AM13" s="39" t="str">
        <f t="shared" si="15"/>
        <v>B1</v>
      </c>
      <c r="AN13" s="39" t="str">
        <f t="shared" si="16"/>
        <v>B2</v>
      </c>
      <c r="AO13" s="39">
        <f t="shared" si="17"/>
        <v>0</v>
      </c>
      <c r="AP13" s="40">
        <f t="shared" si="18"/>
        <v>92</v>
      </c>
      <c r="AQ13" s="40">
        <f t="shared" si="19"/>
        <v>83</v>
      </c>
      <c r="AR13" s="40">
        <f t="shared" si="20"/>
        <v>78</v>
      </c>
      <c r="AS13" s="40">
        <f t="shared" si="21"/>
        <v>76</v>
      </c>
      <c r="AT13" s="40">
        <f t="shared" si="22"/>
        <v>66</v>
      </c>
      <c r="AU13" s="51">
        <v>184</v>
      </c>
      <c r="AV13" s="51">
        <v>83</v>
      </c>
      <c r="AW13" s="51" t="s">
        <v>37</v>
      </c>
      <c r="AX13" s="51">
        <v>2</v>
      </c>
      <c r="AY13" s="51">
        <v>92</v>
      </c>
      <c r="AZ13" s="51" t="s">
        <v>38</v>
      </c>
      <c r="BA13" s="51">
        <v>241</v>
      </c>
      <c r="BB13" s="51">
        <v>76</v>
      </c>
      <c r="BC13" s="51" t="s">
        <v>37</v>
      </c>
      <c r="BD13" s="51">
        <v>86</v>
      </c>
      <c r="BE13" s="51">
        <v>66</v>
      </c>
      <c r="BF13" s="51" t="s">
        <v>37</v>
      </c>
      <c r="BG13" s="51">
        <v>87</v>
      </c>
      <c r="BH13" s="51">
        <v>78</v>
      </c>
      <c r="BI13" s="51" t="s">
        <v>36</v>
      </c>
      <c r="BJ13" s="41">
        <f>IF(COUNTIF(AD13:AI13,0)=0,IF(COUNTIFS(AD13:AI13,"*F*")=0,SUM(LARGE(AD13:AI13,{1,2,3,4,5})),IF(COUNTIFS(AD13:AI13,"*F*")=1,SUM(LARGE(AD13:AI13,{1,2,3,4,5})),IF(COUNTIFS(AD13:AI13,"*F*")=2,"C",IF(COUNTIFS(AD13:AI13,"*F*")&gt;2,"F")))),IF(COUNTIFS(AD13:AH13,"*F*")=0,SUM(AD13:AH13),IF(COUNTIFS(AD13:AH13,"*F*")=1,"C",IF(COUNTIFS(AD13:AH13,"*F*")&gt;=2,"F"))))</f>
        <v>395</v>
      </c>
      <c r="BK13" s="42">
        <f t="shared" si="23"/>
        <v>79</v>
      </c>
    </row>
    <row r="14" spans="1:63" x14ac:dyDescent="0.25">
      <c r="A14" s="35">
        <v>12</v>
      </c>
      <c r="B14" s="36" t="s">
        <v>12</v>
      </c>
      <c r="C14" s="278">
        <v>17241746</v>
      </c>
      <c r="D14" s="278" t="s">
        <v>181</v>
      </c>
      <c r="E14" s="278" t="s">
        <v>15</v>
      </c>
      <c r="F14" s="278">
        <v>184</v>
      </c>
      <c r="G14" s="278">
        <v>56</v>
      </c>
      <c r="H14" s="278" t="s">
        <v>42</v>
      </c>
      <c r="I14" s="278">
        <v>2</v>
      </c>
      <c r="J14" s="278">
        <v>70</v>
      </c>
      <c r="K14" s="278" t="s">
        <v>41</v>
      </c>
      <c r="L14" s="278">
        <v>241</v>
      </c>
      <c r="M14" s="278">
        <v>50</v>
      </c>
      <c r="N14" s="278" t="s">
        <v>40</v>
      </c>
      <c r="O14" s="278">
        <v>86</v>
      </c>
      <c r="P14" s="278">
        <v>48</v>
      </c>
      <c r="Q14" s="278" t="s">
        <v>40</v>
      </c>
      <c r="R14" s="278">
        <v>87</v>
      </c>
      <c r="S14" s="278">
        <v>63</v>
      </c>
      <c r="T14" s="278" t="s">
        <v>40</v>
      </c>
      <c r="U14" s="19"/>
      <c r="V14" s="19"/>
      <c r="W14" s="19"/>
      <c r="X14" s="37">
        <f t="shared" si="0"/>
        <v>184</v>
      </c>
      <c r="Y14" s="37">
        <f t="shared" si="1"/>
        <v>2</v>
      </c>
      <c r="Z14" s="37">
        <f t="shared" si="2"/>
        <v>241</v>
      </c>
      <c r="AA14" s="37">
        <f t="shared" si="3"/>
        <v>86</v>
      </c>
      <c r="AB14" s="37">
        <f t="shared" si="4"/>
        <v>87</v>
      </c>
      <c r="AC14" s="37">
        <f t="shared" si="5"/>
        <v>0</v>
      </c>
      <c r="AD14" s="38">
        <f t="shared" si="6"/>
        <v>56</v>
      </c>
      <c r="AE14" s="38">
        <f t="shared" si="7"/>
        <v>70</v>
      </c>
      <c r="AF14" s="38">
        <f t="shared" si="8"/>
        <v>50</v>
      </c>
      <c r="AG14" s="38">
        <f t="shared" si="9"/>
        <v>48</v>
      </c>
      <c r="AH14" s="38">
        <f t="shared" si="10"/>
        <v>63</v>
      </c>
      <c r="AI14" s="38">
        <f t="shared" si="11"/>
        <v>0</v>
      </c>
      <c r="AJ14" s="39" t="str">
        <f t="shared" si="12"/>
        <v>D1</v>
      </c>
      <c r="AK14" s="39" t="str">
        <f t="shared" si="13"/>
        <v>C1</v>
      </c>
      <c r="AL14" s="39" t="str">
        <f t="shared" si="14"/>
        <v>C2</v>
      </c>
      <c r="AM14" s="39" t="str">
        <f t="shared" si="15"/>
        <v>C2</v>
      </c>
      <c r="AN14" s="39" t="str">
        <f t="shared" si="16"/>
        <v>C2</v>
      </c>
      <c r="AO14" s="39">
        <f t="shared" si="17"/>
        <v>0</v>
      </c>
      <c r="AP14" s="40">
        <f t="shared" si="18"/>
        <v>70</v>
      </c>
      <c r="AQ14" s="40">
        <f t="shared" si="19"/>
        <v>63</v>
      </c>
      <c r="AR14" s="40">
        <f t="shared" si="20"/>
        <v>56</v>
      </c>
      <c r="AS14" s="40">
        <f t="shared" si="21"/>
        <v>50</v>
      </c>
      <c r="AT14" s="40">
        <f t="shared" si="22"/>
        <v>48</v>
      </c>
      <c r="AU14" s="51">
        <v>184</v>
      </c>
      <c r="AV14" s="51">
        <v>56</v>
      </c>
      <c r="AW14" s="51" t="s">
        <v>42</v>
      </c>
      <c r="AX14" s="51">
        <v>2</v>
      </c>
      <c r="AY14" s="51">
        <v>70</v>
      </c>
      <c r="AZ14" s="51" t="s">
        <v>41</v>
      </c>
      <c r="BA14" s="51">
        <v>241</v>
      </c>
      <c r="BB14" s="51">
        <v>50</v>
      </c>
      <c r="BC14" s="51" t="s">
        <v>40</v>
      </c>
      <c r="BD14" s="51">
        <v>86</v>
      </c>
      <c r="BE14" s="51">
        <v>48</v>
      </c>
      <c r="BF14" s="51" t="s">
        <v>40</v>
      </c>
      <c r="BG14" s="51">
        <v>87</v>
      </c>
      <c r="BH14" s="51">
        <v>63</v>
      </c>
      <c r="BI14" s="51" t="s">
        <v>40</v>
      </c>
      <c r="BJ14" s="41">
        <f>IF(COUNTIF(AD14:AI14,0)=0,IF(COUNTIFS(AD14:AI14,"*F*")=0,SUM(LARGE(AD14:AI14,{1,2,3,4,5})),IF(COUNTIFS(AD14:AI14,"*F*")=1,SUM(LARGE(AD14:AI14,{1,2,3,4,5})),IF(COUNTIFS(AD14:AI14,"*F*")=2,"C",IF(COUNTIFS(AD14:AI14,"*F*")&gt;2,"F")))),IF(COUNTIFS(AD14:AH14,"*F*")=0,SUM(AD14:AH14),IF(COUNTIFS(AD14:AH14,"*F*")=1,"C",IF(COUNTIFS(AD14:AH14,"*F*")&gt;=2,"F"))))</f>
        <v>287</v>
      </c>
      <c r="BK14" s="42">
        <f t="shared" si="23"/>
        <v>57.4</v>
      </c>
    </row>
    <row r="15" spans="1:63" x14ac:dyDescent="0.25">
      <c r="A15" s="35">
        <v>13</v>
      </c>
      <c r="B15" s="36" t="s">
        <v>12</v>
      </c>
      <c r="C15" s="278">
        <v>17241747</v>
      </c>
      <c r="D15" s="278" t="s">
        <v>182</v>
      </c>
      <c r="E15" s="278" t="s">
        <v>15</v>
      </c>
      <c r="F15" s="278">
        <v>184</v>
      </c>
      <c r="G15" s="278">
        <v>83</v>
      </c>
      <c r="H15" s="278" t="s">
        <v>37</v>
      </c>
      <c r="I15" s="278">
        <v>2</v>
      </c>
      <c r="J15" s="278">
        <v>89</v>
      </c>
      <c r="K15" s="278" t="s">
        <v>39</v>
      </c>
      <c r="L15" s="278">
        <v>241</v>
      </c>
      <c r="M15" s="278">
        <v>78</v>
      </c>
      <c r="N15" s="278" t="s">
        <v>37</v>
      </c>
      <c r="O15" s="278">
        <v>86</v>
      </c>
      <c r="P15" s="278">
        <v>59</v>
      </c>
      <c r="Q15" s="278" t="s">
        <v>36</v>
      </c>
      <c r="R15" s="278">
        <v>87</v>
      </c>
      <c r="S15" s="278">
        <v>72</v>
      </c>
      <c r="T15" s="278" t="s">
        <v>41</v>
      </c>
      <c r="U15" s="19"/>
      <c r="V15" s="19"/>
      <c r="W15" s="19"/>
      <c r="X15" s="37">
        <f t="shared" si="0"/>
        <v>184</v>
      </c>
      <c r="Y15" s="37">
        <f t="shared" si="1"/>
        <v>2</v>
      </c>
      <c r="Z15" s="37">
        <f t="shared" si="2"/>
        <v>241</v>
      </c>
      <c r="AA15" s="37">
        <f t="shared" si="3"/>
        <v>86</v>
      </c>
      <c r="AB15" s="37">
        <f t="shared" si="4"/>
        <v>87</v>
      </c>
      <c r="AC15" s="37">
        <f t="shared" si="5"/>
        <v>0</v>
      </c>
      <c r="AD15" s="38">
        <f t="shared" si="6"/>
        <v>83</v>
      </c>
      <c r="AE15" s="38">
        <f t="shared" si="7"/>
        <v>89</v>
      </c>
      <c r="AF15" s="38">
        <f t="shared" si="8"/>
        <v>78</v>
      </c>
      <c r="AG15" s="38">
        <f t="shared" si="9"/>
        <v>59</v>
      </c>
      <c r="AH15" s="38">
        <f t="shared" si="10"/>
        <v>72</v>
      </c>
      <c r="AI15" s="38">
        <f t="shared" si="11"/>
        <v>0</v>
      </c>
      <c r="AJ15" s="39" t="str">
        <f t="shared" si="12"/>
        <v>B1</v>
      </c>
      <c r="AK15" s="39" t="str">
        <f t="shared" si="13"/>
        <v>A2</v>
      </c>
      <c r="AL15" s="39" t="str">
        <f t="shared" si="14"/>
        <v>B1</v>
      </c>
      <c r="AM15" s="39" t="str">
        <f t="shared" si="15"/>
        <v>B2</v>
      </c>
      <c r="AN15" s="39" t="str">
        <f t="shared" si="16"/>
        <v>C1</v>
      </c>
      <c r="AO15" s="39">
        <f t="shared" si="17"/>
        <v>0</v>
      </c>
      <c r="AP15" s="40">
        <f t="shared" si="18"/>
        <v>89</v>
      </c>
      <c r="AQ15" s="40">
        <f t="shared" si="19"/>
        <v>83</v>
      </c>
      <c r="AR15" s="40">
        <f t="shared" si="20"/>
        <v>78</v>
      </c>
      <c r="AS15" s="40">
        <f t="shared" si="21"/>
        <v>72</v>
      </c>
      <c r="AT15" s="40">
        <f t="shared" si="22"/>
        <v>59</v>
      </c>
      <c r="AU15" s="51">
        <v>184</v>
      </c>
      <c r="AV15" s="51">
        <v>83</v>
      </c>
      <c r="AW15" s="51" t="s">
        <v>37</v>
      </c>
      <c r="AX15" s="51">
        <v>2</v>
      </c>
      <c r="AY15" s="51">
        <v>89</v>
      </c>
      <c r="AZ15" s="51" t="s">
        <v>39</v>
      </c>
      <c r="BA15" s="51">
        <v>241</v>
      </c>
      <c r="BB15" s="51">
        <v>78</v>
      </c>
      <c r="BC15" s="51" t="s">
        <v>37</v>
      </c>
      <c r="BD15" s="51">
        <v>86</v>
      </c>
      <c r="BE15" s="51">
        <v>59</v>
      </c>
      <c r="BF15" s="51" t="s">
        <v>36</v>
      </c>
      <c r="BG15" s="51">
        <v>87</v>
      </c>
      <c r="BH15" s="51">
        <v>72</v>
      </c>
      <c r="BI15" s="51" t="s">
        <v>41</v>
      </c>
      <c r="BJ15" s="41">
        <f>IF(COUNTIF(AD15:AI15,0)=0,IF(COUNTIFS(AD15:AI15,"*F*")=0,SUM(LARGE(AD15:AI15,{1,2,3,4,5})),IF(COUNTIFS(AD15:AI15,"*F*")=1,SUM(LARGE(AD15:AI15,{1,2,3,4,5})),IF(COUNTIFS(AD15:AI15,"*F*")=2,"C",IF(COUNTIFS(AD15:AI15,"*F*")&gt;2,"F")))),IF(COUNTIFS(AD15:AH15,"*F*")=0,SUM(AD15:AH15),IF(COUNTIFS(AD15:AH15,"*F*")=1,"C",IF(COUNTIFS(AD15:AH15,"*F*")&gt;=2,"F"))))</f>
        <v>381</v>
      </c>
      <c r="BK15" s="42">
        <f t="shared" si="23"/>
        <v>76.2</v>
      </c>
    </row>
    <row r="16" spans="1:63" x14ac:dyDescent="0.25">
      <c r="A16" s="35">
        <v>14</v>
      </c>
      <c r="B16" s="36" t="s">
        <v>12</v>
      </c>
      <c r="C16" s="278">
        <v>17241748</v>
      </c>
      <c r="D16" s="278" t="s">
        <v>183</v>
      </c>
      <c r="E16" s="278" t="s">
        <v>19</v>
      </c>
      <c r="F16" s="278">
        <v>184</v>
      </c>
      <c r="G16" s="278">
        <v>84</v>
      </c>
      <c r="H16" s="278" t="s">
        <v>37</v>
      </c>
      <c r="I16" s="278">
        <v>2</v>
      </c>
      <c r="J16" s="278">
        <v>99</v>
      </c>
      <c r="K16" s="278" t="s">
        <v>38</v>
      </c>
      <c r="L16" s="278">
        <v>241</v>
      </c>
      <c r="M16" s="278">
        <v>72</v>
      </c>
      <c r="N16" s="278" t="s">
        <v>37</v>
      </c>
      <c r="O16" s="278">
        <v>86</v>
      </c>
      <c r="P16" s="278">
        <v>74</v>
      </c>
      <c r="Q16" s="278" t="s">
        <v>37</v>
      </c>
      <c r="R16" s="278">
        <v>87</v>
      </c>
      <c r="S16" s="278">
        <v>92</v>
      </c>
      <c r="T16" s="278" t="s">
        <v>39</v>
      </c>
      <c r="U16" s="19"/>
      <c r="V16" s="19"/>
      <c r="W16" s="19"/>
      <c r="X16" s="37">
        <f t="shared" si="0"/>
        <v>184</v>
      </c>
      <c r="Y16" s="37">
        <f t="shared" si="1"/>
        <v>2</v>
      </c>
      <c r="Z16" s="37">
        <f t="shared" si="2"/>
        <v>241</v>
      </c>
      <c r="AA16" s="37">
        <f t="shared" si="3"/>
        <v>86</v>
      </c>
      <c r="AB16" s="37">
        <f t="shared" si="4"/>
        <v>87</v>
      </c>
      <c r="AC16" s="37">
        <f t="shared" si="5"/>
        <v>0</v>
      </c>
      <c r="AD16" s="38">
        <f t="shared" si="6"/>
        <v>84</v>
      </c>
      <c r="AE16" s="38">
        <f t="shared" si="7"/>
        <v>99</v>
      </c>
      <c r="AF16" s="38">
        <f t="shared" si="8"/>
        <v>72</v>
      </c>
      <c r="AG16" s="38">
        <f t="shared" si="9"/>
        <v>74</v>
      </c>
      <c r="AH16" s="38">
        <f t="shared" si="10"/>
        <v>92</v>
      </c>
      <c r="AI16" s="38">
        <f t="shared" si="11"/>
        <v>0</v>
      </c>
      <c r="AJ16" s="39" t="str">
        <f t="shared" si="12"/>
        <v>B1</v>
      </c>
      <c r="AK16" s="39" t="str">
        <f t="shared" si="13"/>
        <v>A1</v>
      </c>
      <c r="AL16" s="39" t="str">
        <f t="shared" si="14"/>
        <v>B1</v>
      </c>
      <c r="AM16" s="39" t="str">
        <f t="shared" si="15"/>
        <v>B1</v>
      </c>
      <c r="AN16" s="39" t="str">
        <f t="shared" si="16"/>
        <v>A2</v>
      </c>
      <c r="AO16" s="39">
        <f t="shared" si="17"/>
        <v>0</v>
      </c>
      <c r="AP16" s="40">
        <f t="shared" si="18"/>
        <v>99</v>
      </c>
      <c r="AQ16" s="40">
        <f t="shared" si="19"/>
        <v>92</v>
      </c>
      <c r="AR16" s="40">
        <f t="shared" si="20"/>
        <v>84</v>
      </c>
      <c r="AS16" s="40">
        <f t="shared" si="21"/>
        <v>74</v>
      </c>
      <c r="AT16" s="40">
        <f t="shared" si="22"/>
        <v>72</v>
      </c>
      <c r="AU16" s="51">
        <v>184</v>
      </c>
      <c r="AV16" s="51">
        <v>84</v>
      </c>
      <c r="AW16" s="51" t="s">
        <v>37</v>
      </c>
      <c r="AX16" s="51">
        <v>2</v>
      </c>
      <c r="AY16" s="51">
        <v>99</v>
      </c>
      <c r="AZ16" s="51" t="s">
        <v>38</v>
      </c>
      <c r="BA16" s="51">
        <v>241</v>
      </c>
      <c r="BB16" s="51">
        <v>72</v>
      </c>
      <c r="BC16" s="51" t="s">
        <v>37</v>
      </c>
      <c r="BD16" s="51">
        <v>86</v>
      </c>
      <c r="BE16" s="51">
        <v>74</v>
      </c>
      <c r="BF16" s="51" t="s">
        <v>37</v>
      </c>
      <c r="BG16" s="51">
        <v>87</v>
      </c>
      <c r="BH16" s="51">
        <v>92</v>
      </c>
      <c r="BI16" s="51" t="s">
        <v>39</v>
      </c>
      <c r="BJ16" s="41">
        <f>IF(COUNTIF(AD16:AI16,0)=0,IF(COUNTIFS(AD16:AI16,"*F*")=0,SUM(LARGE(AD16:AI16,{1,2,3,4,5})),IF(COUNTIFS(AD16:AI16,"*F*")=1,SUM(LARGE(AD16:AI16,{1,2,3,4,5})),IF(COUNTIFS(AD16:AI16,"*F*")=2,"C",IF(COUNTIFS(AD16:AI16,"*F*")&gt;2,"F")))),IF(COUNTIFS(AD16:AH16,"*F*")=0,SUM(AD16:AH16),IF(COUNTIFS(AD16:AH16,"*F*")=1,"C",IF(COUNTIFS(AD16:AH16,"*F*")&gt;=2,"F"))))</f>
        <v>421</v>
      </c>
      <c r="BK16" s="42">
        <f t="shared" si="23"/>
        <v>84.2</v>
      </c>
    </row>
    <row r="17" spans="1:63" x14ac:dyDescent="0.25">
      <c r="A17" s="35">
        <v>15</v>
      </c>
      <c r="B17" s="36" t="s">
        <v>12</v>
      </c>
      <c r="C17" s="278">
        <v>17241749</v>
      </c>
      <c r="D17" s="278" t="s">
        <v>184</v>
      </c>
      <c r="E17" s="278" t="s">
        <v>19</v>
      </c>
      <c r="F17" s="278">
        <v>184</v>
      </c>
      <c r="G17" s="278">
        <v>87</v>
      </c>
      <c r="H17" s="278" t="s">
        <v>39</v>
      </c>
      <c r="I17" s="278">
        <v>2</v>
      </c>
      <c r="J17" s="278">
        <v>98</v>
      </c>
      <c r="K17" s="278" t="s">
        <v>38</v>
      </c>
      <c r="L17" s="278">
        <v>241</v>
      </c>
      <c r="M17" s="278">
        <v>94</v>
      </c>
      <c r="N17" s="278" t="s">
        <v>38</v>
      </c>
      <c r="O17" s="278">
        <v>86</v>
      </c>
      <c r="P17" s="278">
        <v>85</v>
      </c>
      <c r="Q17" s="278" t="s">
        <v>38</v>
      </c>
      <c r="R17" s="278">
        <v>87</v>
      </c>
      <c r="S17" s="278">
        <v>98</v>
      </c>
      <c r="T17" s="278" t="s">
        <v>38</v>
      </c>
      <c r="U17" s="19"/>
      <c r="V17" s="19"/>
      <c r="W17" s="19"/>
      <c r="X17" s="37">
        <f t="shared" si="0"/>
        <v>184</v>
      </c>
      <c r="Y17" s="37">
        <f t="shared" si="1"/>
        <v>2</v>
      </c>
      <c r="Z17" s="37">
        <f t="shared" si="2"/>
        <v>241</v>
      </c>
      <c r="AA17" s="37">
        <f t="shared" si="3"/>
        <v>86</v>
      </c>
      <c r="AB17" s="37">
        <f t="shared" si="4"/>
        <v>87</v>
      </c>
      <c r="AC17" s="37">
        <f t="shared" si="5"/>
        <v>0</v>
      </c>
      <c r="AD17" s="38">
        <f t="shared" si="6"/>
        <v>87</v>
      </c>
      <c r="AE17" s="38">
        <f t="shared" si="7"/>
        <v>98</v>
      </c>
      <c r="AF17" s="38">
        <f t="shared" si="8"/>
        <v>94</v>
      </c>
      <c r="AG17" s="38">
        <f t="shared" si="9"/>
        <v>85</v>
      </c>
      <c r="AH17" s="38">
        <f t="shared" si="10"/>
        <v>98</v>
      </c>
      <c r="AI17" s="38">
        <f t="shared" si="11"/>
        <v>0</v>
      </c>
      <c r="AJ17" s="39" t="str">
        <f t="shared" si="12"/>
        <v>A2</v>
      </c>
      <c r="AK17" s="39" t="str">
        <f t="shared" si="13"/>
        <v>A1</v>
      </c>
      <c r="AL17" s="39" t="str">
        <f t="shared" si="14"/>
        <v>A1</v>
      </c>
      <c r="AM17" s="39" t="str">
        <f t="shared" si="15"/>
        <v>A1</v>
      </c>
      <c r="AN17" s="39" t="str">
        <f t="shared" si="16"/>
        <v>A1</v>
      </c>
      <c r="AO17" s="39">
        <f t="shared" si="17"/>
        <v>0</v>
      </c>
      <c r="AP17" s="40">
        <f t="shared" si="18"/>
        <v>98</v>
      </c>
      <c r="AQ17" s="40">
        <f t="shared" si="19"/>
        <v>98</v>
      </c>
      <c r="AR17" s="40">
        <f t="shared" si="20"/>
        <v>94</v>
      </c>
      <c r="AS17" s="40">
        <f t="shared" si="21"/>
        <v>87</v>
      </c>
      <c r="AT17" s="40">
        <f t="shared" si="22"/>
        <v>85</v>
      </c>
      <c r="AU17" s="51">
        <v>184</v>
      </c>
      <c r="AV17" s="51">
        <v>87</v>
      </c>
      <c r="AW17" s="51" t="s">
        <v>39</v>
      </c>
      <c r="AX17" s="51">
        <v>2</v>
      </c>
      <c r="AY17" s="51">
        <v>98</v>
      </c>
      <c r="AZ17" s="51" t="s">
        <v>38</v>
      </c>
      <c r="BA17" s="51">
        <v>241</v>
      </c>
      <c r="BB17" s="51">
        <v>94</v>
      </c>
      <c r="BC17" s="51" t="s">
        <v>38</v>
      </c>
      <c r="BD17" s="51">
        <v>86</v>
      </c>
      <c r="BE17" s="51">
        <v>85</v>
      </c>
      <c r="BF17" s="51" t="s">
        <v>38</v>
      </c>
      <c r="BG17" s="51">
        <v>87</v>
      </c>
      <c r="BH17" s="51">
        <v>98</v>
      </c>
      <c r="BI17" s="51" t="s">
        <v>38</v>
      </c>
      <c r="BJ17" s="41">
        <f>IF(COUNTIF(AD17:AI17,0)=0,IF(COUNTIFS(AD17:AI17,"*F*")=0,SUM(LARGE(AD17:AI17,{1,2,3,4,5})),IF(COUNTIFS(AD17:AI17,"*F*")=1,SUM(LARGE(AD17:AI17,{1,2,3,4,5})),IF(COUNTIFS(AD17:AI17,"*F*")=2,"C",IF(COUNTIFS(AD17:AI17,"*F*")&gt;2,"F")))),IF(COUNTIFS(AD17:AH17,"*F*")=0,SUM(AD17:AH17),IF(COUNTIFS(AD17:AH17,"*F*")=1,"C",IF(COUNTIFS(AD17:AH17,"*F*")&gt;=2,"F"))))</f>
        <v>462</v>
      </c>
      <c r="BK17" s="42">
        <f t="shared" si="23"/>
        <v>92.4</v>
      </c>
    </row>
    <row r="18" spans="1:63" x14ac:dyDescent="0.25">
      <c r="A18" s="35">
        <v>16</v>
      </c>
      <c r="B18" s="36" t="s">
        <v>12</v>
      </c>
      <c r="C18" s="278">
        <v>17241750</v>
      </c>
      <c r="D18" s="278" t="s">
        <v>185</v>
      </c>
      <c r="E18" s="278" t="s">
        <v>15</v>
      </c>
      <c r="F18" s="278">
        <v>184</v>
      </c>
      <c r="G18" s="278">
        <v>83</v>
      </c>
      <c r="H18" s="278" t="s">
        <v>37</v>
      </c>
      <c r="I18" s="278">
        <v>2</v>
      </c>
      <c r="J18" s="278">
        <v>90</v>
      </c>
      <c r="K18" s="278" t="s">
        <v>39</v>
      </c>
      <c r="L18" s="278">
        <v>241</v>
      </c>
      <c r="M18" s="278">
        <v>63</v>
      </c>
      <c r="N18" s="278" t="s">
        <v>36</v>
      </c>
      <c r="O18" s="278">
        <v>86</v>
      </c>
      <c r="P18" s="278">
        <v>72</v>
      </c>
      <c r="Q18" s="278" t="s">
        <v>37</v>
      </c>
      <c r="R18" s="278">
        <v>87</v>
      </c>
      <c r="S18" s="278">
        <v>75</v>
      </c>
      <c r="T18" s="278" t="s">
        <v>36</v>
      </c>
      <c r="U18" s="19"/>
      <c r="V18" s="19"/>
      <c r="W18" s="19"/>
      <c r="X18" s="37">
        <f t="shared" si="0"/>
        <v>184</v>
      </c>
      <c r="Y18" s="37">
        <f t="shared" si="1"/>
        <v>2</v>
      </c>
      <c r="Z18" s="37">
        <f t="shared" si="2"/>
        <v>241</v>
      </c>
      <c r="AA18" s="37">
        <f t="shared" si="3"/>
        <v>86</v>
      </c>
      <c r="AB18" s="37">
        <f t="shared" si="4"/>
        <v>87</v>
      </c>
      <c r="AC18" s="37">
        <f t="shared" si="5"/>
        <v>0</v>
      </c>
      <c r="AD18" s="38">
        <f t="shared" si="6"/>
        <v>83</v>
      </c>
      <c r="AE18" s="38">
        <f t="shared" si="7"/>
        <v>90</v>
      </c>
      <c r="AF18" s="38">
        <f t="shared" si="8"/>
        <v>63</v>
      </c>
      <c r="AG18" s="38">
        <f t="shared" si="9"/>
        <v>72</v>
      </c>
      <c r="AH18" s="38">
        <f t="shared" si="10"/>
        <v>75</v>
      </c>
      <c r="AI18" s="38">
        <f t="shared" si="11"/>
        <v>0</v>
      </c>
      <c r="AJ18" s="39" t="str">
        <f t="shared" si="12"/>
        <v>B1</v>
      </c>
      <c r="AK18" s="39" t="str">
        <f t="shared" si="13"/>
        <v>A2</v>
      </c>
      <c r="AL18" s="39" t="str">
        <f t="shared" si="14"/>
        <v>B2</v>
      </c>
      <c r="AM18" s="39" t="str">
        <f t="shared" si="15"/>
        <v>B1</v>
      </c>
      <c r="AN18" s="39" t="str">
        <f t="shared" si="16"/>
        <v>B2</v>
      </c>
      <c r="AO18" s="39">
        <f t="shared" si="17"/>
        <v>0</v>
      </c>
      <c r="AP18" s="40">
        <f t="shared" si="18"/>
        <v>90</v>
      </c>
      <c r="AQ18" s="40">
        <f t="shared" si="19"/>
        <v>83</v>
      </c>
      <c r="AR18" s="40">
        <f t="shared" si="20"/>
        <v>75</v>
      </c>
      <c r="AS18" s="40">
        <f t="shared" si="21"/>
        <v>72</v>
      </c>
      <c r="AT18" s="40">
        <f t="shared" si="22"/>
        <v>63</v>
      </c>
      <c r="AU18" s="51">
        <v>184</v>
      </c>
      <c r="AV18" s="51">
        <v>83</v>
      </c>
      <c r="AW18" s="51" t="s">
        <v>37</v>
      </c>
      <c r="AX18" s="51">
        <v>2</v>
      </c>
      <c r="AY18" s="51">
        <v>90</v>
      </c>
      <c r="AZ18" s="51" t="s">
        <v>39</v>
      </c>
      <c r="BA18" s="51">
        <v>241</v>
      </c>
      <c r="BB18" s="51">
        <v>63</v>
      </c>
      <c r="BC18" s="51" t="s">
        <v>36</v>
      </c>
      <c r="BD18" s="51">
        <v>86</v>
      </c>
      <c r="BE18" s="51">
        <v>72</v>
      </c>
      <c r="BF18" s="51" t="s">
        <v>37</v>
      </c>
      <c r="BG18" s="51">
        <v>87</v>
      </c>
      <c r="BH18" s="51">
        <v>75</v>
      </c>
      <c r="BI18" s="51" t="s">
        <v>36</v>
      </c>
      <c r="BJ18" s="41">
        <f>IF(COUNTIF(AD18:AI18,0)=0,IF(COUNTIFS(AD18:AI18,"*F*")=0,SUM(LARGE(AD18:AI18,{1,2,3,4,5})),IF(COUNTIFS(AD18:AI18,"*F*")=1,SUM(LARGE(AD18:AI18,{1,2,3,4,5})),IF(COUNTIFS(AD18:AI18,"*F*")=2,"C",IF(COUNTIFS(AD18:AI18,"*F*")&gt;2,"F")))),IF(COUNTIFS(AD18:AH18,"*F*")=0,SUM(AD18:AH18),IF(COUNTIFS(AD18:AH18,"*F*")=1,"C",IF(COUNTIFS(AD18:AH18,"*F*")&gt;=2,"F"))))</f>
        <v>383</v>
      </c>
      <c r="BK18" s="42">
        <f t="shared" si="23"/>
        <v>76.599999999999994</v>
      </c>
    </row>
    <row r="19" spans="1:63" x14ac:dyDescent="0.25">
      <c r="A19" s="35">
        <v>17</v>
      </c>
      <c r="B19" s="36" t="s">
        <v>12</v>
      </c>
      <c r="C19" s="278">
        <v>17241751</v>
      </c>
      <c r="D19" s="278" t="s">
        <v>186</v>
      </c>
      <c r="E19" s="278" t="s">
        <v>15</v>
      </c>
      <c r="F19" s="278">
        <v>184</v>
      </c>
      <c r="G19" s="278">
        <v>80</v>
      </c>
      <c r="H19" s="278" t="s">
        <v>36</v>
      </c>
      <c r="I19" s="278">
        <v>2</v>
      </c>
      <c r="J19" s="278">
        <v>80</v>
      </c>
      <c r="K19" s="278" t="s">
        <v>37</v>
      </c>
      <c r="L19" s="278">
        <v>41</v>
      </c>
      <c r="M19" s="278">
        <v>72</v>
      </c>
      <c r="N19" s="278" t="s">
        <v>37</v>
      </c>
      <c r="O19" s="278">
        <v>86</v>
      </c>
      <c r="P19" s="278">
        <v>60</v>
      </c>
      <c r="Q19" s="278" t="s">
        <v>36</v>
      </c>
      <c r="R19" s="278">
        <v>87</v>
      </c>
      <c r="S19" s="278">
        <v>75</v>
      </c>
      <c r="T19" s="278" t="s">
        <v>36</v>
      </c>
      <c r="U19" s="19"/>
      <c r="V19" s="19"/>
      <c r="W19" s="19"/>
      <c r="X19" s="37">
        <f t="shared" si="0"/>
        <v>184</v>
      </c>
      <c r="Y19" s="37">
        <f t="shared" si="1"/>
        <v>2</v>
      </c>
      <c r="Z19" s="37">
        <f t="shared" si="2"/>
        <v>41</v>
      </c>
      <c r="AA19" s="37">
        <f t="shared" si="3"/>
        <v>86</v>
      </c>
      <c r="AB19" s="37">
        <f t="shared" si="4"/>
        <v>87</v>
      </c>
      <c r="AC19" s="37">
        <f t="shared" si="5"/>
        <v>0</v>
      </c>
      <c r="AD19" s="38">
        <f t="shared" si="6"/>
        <v>80</v>
      </c>
      <c r="AE19" s="38">
        <f t="shared" si="7"/>
        <v>80</v>
      </c>
      <c r="AF19" s="38">
        <f t="shared" si="8"/>
        <v>72</v>
      </c>
      <c r="AG19" s="38">
        <f t="shared" si="9"/>
        <v>60</v>
      </c>
      <c r="AH19" s="38">
        <f t="shared" si="10"/>
        <v>75</v>
      </c>
      <c r="AI19" s="38">
        <f t="shared" si="11"/>
        <v>0</v>
      </c>
      <c r="AJ19" s="39" t="str">
        <f t="shared" si="12"/>
        <v>B2</v>
      </c>
      <c r="AK19" s="39" t="str">
        <f t="shared" si="13"/>
        <v>B1</v>
      </c>
      <c r="AL19" s="39" t="str">
        <f t="shared" si="14"/>
        <v>B1</v>
      </c>
      <c r="AM19" s="39" t="str">
        <f t="shared" si="15"/>
        <v>B2</v>
      </c>
      <c r="AN19" s="39" t="str">
        <f t="shared" si="16"/>
        <v>B2</v>
      </c>
      <c r="AO19" s="39">
        <f t="shared" si="17"/>
        <v>0</v>
      </c>
      <c r="AP19" s="40">
        <f t="shared" si="18"/>
        <v>80</v>
      </c>
      <c r="AQ19" s="40">
        <f t="shared" si="19"/>
        <v>80</v>
      </c>
      <c r="AR19" s="40">
        <f t="shared" si="20"/>
        <v>75</v>
      </c>
      <c r="AS19" s="40">
        <f t="shared" si="21"/>
        <v>72</v>
      </c>
      <c r="AT19" s="40">
        <f t="shared" si="22"/>
        <v>60</v>
      </c>
      <c r="AU19" s="51">
        <v>184</v>
      </c>
      <c r="AV19" s="51">
        <v>80</v>
      </c>
      <c r="AW19" s="51" t="s">
        <v>36</v>
      </c>
      <c r="AX19" s="51">
        <v>2</v>
      </c>
      <c r="AY19" s="51">
        <v>80</v>
      </c>
      <c r="AZ19" s="51" t="s">
        <v>37</v>
      </c>
      <c r="BA19" s="51">
        <v>41</v>
      </c>
      <c r="BB19" s="51">
        <v>72</v>
      </c>
      <c r="BC19" s="51" t="s">
        <v>37</v>
      </c>
      <c r="BD19" s="51">
        <v>86</v>
      </c>
      <c r="BE19" s="51">
        <v>60</v>
      </c>
      <c r="BF19" s="51" t="s">
        <v>36</v>
      </c>
      <c r="BG19" s="51">
        <v>87</v>
      </c>
      <c r="BH19" s="51">
        <v>75</v>
      </c>
      <c r="BI19" s="51" t="s">
        <v>36</v>
      </c>
      <c r="BJ19" s="41">
        <f>IF(COUNTIF(AD19:AI19,0)=0,IF(COUNTIFS(AD19:AI19,"*F*")=0,SUM(LARGE(AD19:AI19,{1,2,3,4,5})),IF(COUNTIFS(AD19:AI19,"*F*")=1,SUM(LARGE(AD19:AI19,{1,2,3,4,5})),IF(COUNTIFS(AD19:AI19,"*F*")=2,"C",IF(COUNTIFS(AD19:AI19,"*F*")&gt;2,"F")))),IF(COUNTIFS(AD19:AH19,"*F*")=0,SUM(AD19:AH19),IF(COUNTIFS(AD19:AH19,"*F*")=1,"C",IF(COUNTIFS(AD19:AH19,"*F*")&gt;=2,"F"))))</f>
        <v>367</v>
      </c>
      <c r="BK19" s="42">
        <f t="shared" si="23"/>
        <v>73.400000000000006</v>
      </c>
    </row>
    <row r="20" spans="1:63" x14ac:dyDescent="0.25">
      <c r="A20" s="35">
        <v>18</v>
      </c>
      <c r="B20" s="36" t="s">
        <v>12</v>
      </c>
      <c r="C20" s="278">
        <v>17241752</v>
      </c>
      <c r="D20" s="278" t="s">
        <v>187</v>
      </c>
      <c r="E20" s="278" t="s">
        <v>15</v>
      </c>
      <c r="F20" s="278">
        <v>184</v>
      </c>
      <c r="G20" s="278">
        <v>85</v>
      </c>
      <c r="H20" s="278" t="s">
        <v>37</v>
      </c>
      <c r="I20" s="278">
        <v>2</v>
      </c>
      <c r="J20" s="278">
        <v>94</v>
      </c>
      <c r="K20" s="278" t="s">
        <v>38</v>
      </c>
      <c r="L20" s="278">
        <v>241</v>
      </c>
      <c r="M20" s="278">
        <v>72</v>
      </c>
      <c r="N20" s="278" t="s">
        <v>37</v>
      </c>
      <c r="O20" s="278">
        <v>86</v>
      </c>
      <c r="P20" s="278">
        <v>52</v>
      </c>
      <c r="Q20" s="278" t="s">
        <v>41</v>
      </c>
      <c r="R20" s="278">
        <v>87</v>
      </c>
      <c r="S20" s="278">
        <v>92</v>
      </c>
      <c r="T20" s="278" t="s">
        <v>39</v>
      </c>
      <c r="U20" s="19"/>
      <c r="V20" s="19"/>
      <c r="W20" s="19"/>
      <c r="X20" s="37">
        <f t="shared" si="0"/>
        <v>184</v>
      </c>
      <c r="Y20" s="37">
        <f t="shared" si="1"/>
        <v>2</v>
      </c>
      <c r="Z20" s="37">
        <f t="shared" si="2"/>
        <v>241</v>
      </c>
      <c r="AA20" s="37">
        <f t="shared" si="3"/>
        <v>86</v>
      </c>
      <c r="AB20" s="37">
        <f t="shared" si="4"/>
        <v>87</v>
      </c>
      <c r="AC20" s="37">
        <f t="shared" si="5"/>
        <v>0</v>
      </c>
      <c r="AD20" s="38">
        <f t="shared" si="6"/>
        <v>85</v>
      </c>
      <c r="AE20" s="38">
        <f t="shared" si="7"/>
        <v>94</v>
      </c>
      <c r="AF20" s="38">
        <f t="shared" si="8"/>
        <v>72</v>
      </c>
      <c r="AG20" s="38">
        <f t="shared" si="9"/>
        <v>52</v>
      </c>
      <c r="AH20" s="38">
        <f t="shared" si="10"/>
        <v>92</v>
      </c>
      <c r="AI20" s="38">
        <f t="shared" si="11"/>
        <v>0</v>
      </c>
      <c r="AJ20" s="39" t="str">
        <f t="shared" si="12"/>
        <v>B1</v>
      </c>
      <c r="AK20" s="39" t="str">
        <f t="shared" si="13"/>
        <v>A1</v>
      </c>
      <c r="AL20" s="39" t="str">
        <f t="shared" si="14"/>
        <v>B1</v>
      </c>
      <c r="AM20" s="39" t="str">
        <f t="shared" si="15"/>
        <v>C1</v>
      </c>
      <c r="AN20" s="39" t="str">
        <f t="shared" si="16"/>
        <v>A2</v>
      </c>
      <c r="AO20" s="39">
        <f t="shared" si="17"/>
        <v>0</v>
      </c>
      <c r="AP20" s="40">
        <f t="shared" si="18"/>
        <v>94</v>
      </c>
      <c r="AQ20" s="40">
        <f t="shared" si="19"/>
        <v>92</v>
      </c>
      <c r="AR20" s="40">
        <f t="shared" si="20"/>
        <v>85</v>
      </c>
      <c r="AS20" s="40">
        <f t="shared" si="21"/>
        <v>72</v>
      </c>
      <c r="AT20" s="40">
        <f t="shared" si="22"/>
        <v>52</v>
      </c>
      <c r="AU20" s="51">
        <v>184</v>
      </c>
      <c r="AV20" s="51">
        <v>85</v>
      </c>
      <c r="AW20" s="51" t="s">
        <v>37</v>
      </c>
      <c r="AX20" s="51">
        <v>2</v>
      </c>
      <c r="AY20" s="51">
        <v>94</v>
      </c>
      <c r="AZ20" s="51" t="s">
        <v>38</v>
      </c>
      <c r="BA20" s="51">
        <v>241</v>
      </c>
      <c r="BB20" s="51">
        <v>72</v>
      </c>
      <c r="BC20" s="51" t="s">
        <v>37</v>
      </c>
      <c r="BD20" s="51">
        <v>86</v>
      </c>
      <c r="BE20" s="51">
        <v>52</v>
      </c>
      <c r="BF20" s="51" t="s">
        <v>41</v>
      </c>
      <c r="BG20" s="51">
        <v>87</v>
      </c>
      <c r="BH20" s="51">
        <v>92</v>
      </c>
      <c r="BI20" s="51" t="s">
        <v>39</v>
      </c>
      <c r="BJ20" s="41">
        <f>IF(COUNTIF(AD20:AI20,0)=0,IF(COUNTIFS(AD20:AI20,"*F*")=0,SUM(LARGE(AD20:AI20,{1,2,3,4,5})),IF(COUNTIFS(AD20:AI20,"*F*")=1,SUM(LARGE(AD20:AI20,{1,2,3,4,5})),IF(COUNTIFS(AD20:AI20,"*F*")=2,"C",IF(COUNTIFS(AD20:AI20,"*F*")&gt;2,"F")))),IF(COUNTIFS(AD20:AH20,"*F*")=0,SUM(AD20:AH20),IF(COUNTIFS(AD20:AH20,"*F*")=1,"C",IF(COUNTIFS(AD20:AH20,"*F*")&gt;=2,"F"))))</f>
        <v>395</v>
      </c>
      <c r="BK20" s="42">
        <f t="shared" si="23"/>
        <v>79</v>
      </c>
    </row>
    <row r="21" spans="1:63" x14ac:dyDescent="0.25">
      <c r="A21" s="35">
        <v>19</v>
      </c>
      <c r="B21" s="36" t="s">
        <v>12</v>
      </c>
      <c r="C21" s="278">
        <v>17241753</v>
      </c>
      <c r="D21" s="278" t="s">
        <v>188</v>
      </c>
      <c r="E21" s="278" t="s">
        <v>15</v>
      </c>
      <c r="F21" s="278">
        <v>184</v>
      </c>
      <c r="G21" s="278">
        <v>97</v>
      </c>
      <c r="H21" s="278" t="s">
        <v>38</v>
      </c>
      <c r="I21" s="278">
        <v>2</v>
      </c>
      <c r="J21" s="278">
        <v>97</v>
      </c>
      <c r="K21" s="278" t="s">
        <v>38</v>
      </c>
      <c r="L21" s="278">
        <v>41</v>
      </c>
      <c r="M21" s="278">
        <v>94</v>
      </c>
      <c r="N21" s="278" t="s">
        <v>38</v>
      </c>
      <c r="O21" s="278">
        <v>86</v>
      </c>
      <c r="P21" s="278">
        <v>85</v>
      </c>
      <c r="Q21" s="278" t="s">
        <v>38</v>
      </c>
      <c r="R21" s="278">
        <v>87</v>
      </c>
      <c r="S21" s="278">
        <v>95</v>
      </c>
      <c r="T21" s="278" t="s">
        <v>38</v>
      </c>
      <c r="U21" s="19"/>
      <c r="V21" s="19"/>
      <c r="W21" s="19"/>
      <c r="X21" s="37">
        <f t="shared" si="0"/>
        <v>184</v>
      </c>
      <c r="Y21" s="37">
        <f t="shared" si="1"/>
        <v>2</v>
      </c>
      <c r="Z21" s="37">
        <f t="shared" si="2"/>
        <v>41</v>
      </c>
      <c r="AA21" s="37">
        <f t="shared" si="3"/>
        <v>86</v>
      </c>
      <c r="AB21" s="37">
        <f t="shared" si="4"/>
        <v>87</v>
      </c>
      <c r="AC21" s="37">
        <f t="shared" si="5"/>
        <v>0</v>
      </c>
      <c r="AD21" s="38">
        <f t="shared" si="6"/>
        <v>97</v>
      </c>
      <c r="AE21" s="38">
        <f t="shared" si="7"/>
        <v>97</v>
      </c>
      <c r="AF21" s="38">
        <f t="shared" si="8"/>
        <v>94</v>
      </c>
      <c r="AG21" s="38">
        <f t="shared" si="9"/>
        <v>85</v>
      </c>
      <c r="AH21" s="38">
        <f t="shared" si="10"/>
        <v>95</v>
      </c>
      <c r="AI21" s="38">
        <f t="shared" si="11"/>
        <v>0</v>
      </c>
      <c r="AJ21" s="39" t="str">
        <f t="shared" si="12"/>
        <v>A1</v>
      </c>
      <c r="AK21" s="39" t="str">
        <f t="shared" si="13"/>
        <v>A1</v>
      </c>
      <c r="AL21" s="39" t="str">
        <f t="shared" si="14"/>
        <v>A1</v>
      </c>
      <c r="AM21" s="39" t="str">
        <f t="shared" si="15"/>
        <v>A1</v>
      </c>
      <c r="AN21" s="39" t="str">
        <f t="shared" si="16"/>
        <v>A1</v>
      </c>
      <c r="AO21" s="39">
        <f t="shared" si="17"/>
        <v>0</v>
      </c>
      <c r="AP21" s="40">
        <f t="shared" si="18"/>
        <v>97</v>
      </c>
      <c r="AQ21" s="40">
        <f t="shared" si="19"/>
        <v>97</v>
      </c>
      <c r="AR21" s="40">
        <f t="shared" si="20"/>
        <v>95</v>
      </c>
      <c r="AS21" s="40">
        <f t="shared" si="21"/>
        <v>94</v>
      </c>
      <c r="AT21" s="40">
        <f t="shared" si="22"/>
        <v>85</v>
      </c>
      <c r="AU21" s="51">
        <v>184</v>
      </c>
      <c r="AV21" s="51">
        <v>97</v>
      </c>
      <c r="AW21" s="51" t="s">
        <v>38</v>
      </c>
      <c r="AX21" s="51">
        <v>2</v>
      </c>
      <c r="AY21" s="51">
        <v>97</v>
      </c>
      <c r="AZ21" s="51" t="s">
        <v>38</v>
      </c>
      <c r="BA21" s="51">
        <v>41</v>
      </c>
      <c r="BB21" s="51">
        <v>94</v>
      </c>
      <c r="BC21" s="51" t="s">
        <v>38</v>
      </c>
      <c r="BD21" s="51">
        <v>86</v>
      </c>
      <c r="BE21" s="51">
        <v>85</v>
      </c>
      <c r="BF21" s="51" t="s">
        <v>38</v>
      </c>
      <c r="BG21" s="51">
        <v>87</v>
      </c>
      <c r="BH21" s="51">
        <v>95</v>
      </c>
      <c r="BI21" s="51" t="s">
        <v>38</v>
      </c>
      <c r="BJ21" s="41">
        <f>IF(COUNTIF(AD21:AI21,0)=0,IF(COUNTIFS(AD21:AI21,"*F*")=0,SUM(LARGE(AD21:AI21,{1,2,3,4,5})),IF(COUNTIFS(AD21:AI21,"*F*")=1,SUM(LARGE(AD21:AI21,{1,2,3,4,5})),IF(COUNTIFS(AD21:AI21,"*F*")=2,"C",IF(COUNTIFS(AD21:AI21,"*F*")&gt;2,"F")))),IF(COUNTIFS(AD21:AH21,"*F*")=0,SUM(AD21:AH21),IF(COUNTIFS(AD21:AH21,"*F*")=1,"C",IF(COUNTIFS(AD21:AH21,"*F*")&gt;=2,"F"))))</f>
        <v>468</v>
      </c>
      <c r="BK21" s="42">
        <f t="shared" si="23"/>
        <v>93.6</v>
      </c>
    </row>
    <row r="22" spans="1:63" x14ac:dyDescent="0.25">
      <c r="A22" s="35">
        <v>20</v>
      </c>
      <c r="B22" s="36" t="s">
        <v>12</v>
      </c>
      <c r="C22" s="278">
        <v>17241754</v>
      </c>
      <c r="D22" s="278" t="s">
        <v>189</v>
      </c>
      <c r="E22" s="278" t="s">
        <v>15</v>
      </c>
      <c r="F22" s="278">
        <v>184</v>
      </c>
      <c r="G22" s="278">
        <v>81</v>
      </c>
      <c r="H22" s="278" t="s">
        <v>37</v>
      </c>
      <c r="I22" s="278">
        <v>2</v>
      </c>
      <c r="J22" s="278">
        <v>74</v>
      </c>
      <c r="K22" s="278" t="s">
        <v>36</v>
      </c>
      <c r="L22" s="278">
        <v>241</v>
      </c>
      <c r="M22" s="278">
        <v>45</v>
      </c>
      <c r="N22" s="278" t="s">
        <v>40</v>
      </c>
      <c r="O22" s="278">
        <v>86</v>
      </c>
      <c r="P22" s="278">
        <v>50</v>
      </c>
      <c r="Q22" s="278" t="s">
        <v>41</v>
      </c>
      <c r="R22" s="278">
        <v>87</v>
      </c>
      <c r="S22" s="278">
        <v>51</v>
      </c>
      <c r="T22" s="278" t="s">
        <v>42</v>
      </c>
      <c r="U22" s="19"/>
      <c r="V22" s="19"/>
      <c r="W22" s="19"/>
      <c r="X22" s="37">
        <f t="shared" si="0"/>
        <v>184</v>
      </c>
      <c r="Y22" s="37">
        <f t="shared" si="1"/>
        <v>2</v>
      </c>
      <c r="Z22" s="37">
        <f t="shared" si="2"/>
        <v>241</v>
      </c>
      <c r="AA22" s="37">
        <f t="shared" si="3"/>
        <v>86</v>
      </c>
      <c r="AB22" s="37">
        <f t="shared" si="4"/>
        <v>87</v>
      </c>
      <c r="AC22" s="37">
        <f t="shared" si="5"/>
        <v>0</v>
      </c>
      <c r="AD22" s="38">
        <f t="shared" si="6"/>
        <v>81</v>
      </c>
      <c r="AE22" s="38">
        <f t="shared" si="7"/>
        <v>74</v>
      </c>
      <c r="AF22" s="38">
        <f t="shared" si="8"/>
        <v>45</v>
      </c>
      <c r="AG22" s="38">
        <f t="shared" si="9"/>
        <v>50</v>
      </c>
      <c r="AH22" s="38">
        <f t="shared" si="10"/>
        <v>51</v>
      </c>
      <c r="AI22" s="38">
        <f t="shared" si="11"/>
        <v>0</v>
      </c>
      <c r="AJ22" s="39" t="str">
        <f t="shared" si="12"/>
        <v>B1</v>
      </c>
      <c r="AK22" s="39" t="str">
        <f t="shared" si="13"/>
        <v>B2</v>
      </c>
      <c r="AL22" s="39" t="str">
        <f t="shared" si="14"/>
        <v>C2</v>
      </c>
      <c r="AM22" s="39" t="str">
        <f t="shared" si="15"/>
        <v>C1</v>
      </c>
      <c r="AN22" s="39" t="str">
        <f t="shared" si="16"/>
        <v>D1</v>
      </c>
      <c r="AO22" s="39">
        <f t="shared" si="17"/>
        <v>0</v>
      </c>
      <c r="AP22" s="40">
        <f t="shared" si="18"/>
        <v>81</v>
      </c>
      <c r="AQ22" s="40">
        <f t="shared" si="19"/>
        <v>74</v>
      </c>
      <c r="AR22" s="40">
        <f t="shared" si="20"/>
        <v>51</v>
      </c>
      <c r="AS22" s="40">
        <f t="shared" si="21"/>
        <v>50</v>
      </c>
      <c r="AT22" s="40">
        <f t="shared" si="22"/>
        <v>45</v>
      </c>
      <c r="AU22" s="51">
        <v>184</v>
      </c>
      <c r="AV22" s="51">
        <v>81</v>
      </c>
      <c r="AW22" s="51" t="s">
        <v>37</v>
      </c>
      <c r="AX22" s="51">
        <v>2</v>
      </c>
      <c r="AY22" s="51">
        <v>74</v>
      </c>
      <c r="AZ22" s="51" t="s">
        <v>36</v>
      </c>
      <c r="BA22" s="51">
        <v>241</v>
      </c>
      <c r="BB22" s="51">
        <v>45</v>
      </c>
      <c r="BC22" s="51" t="s">
        <v>40</v>
      </c>
      <c r="BD22" s="51">
        <v>86</v>
      </c>
      <c r="BE22" s="51">
        <v>50</v>
      </c>
      <c r="BF22" s="51" t="s">
        <v>41</v>
      </c>
      <c r="BG22" s="51">
        <v>87</v>
      </c>
      <c r="BH22" s="51">
        <v>51</v>
      </c>
      <c r="BI22" s="51" t="s">
        <v>42</v>
      </c>
      <c r="BJ22" s="41">
        <f>IF(COUNTIF(AD22:AI22,0)=0,IF(COUNTIFS(AD22:AI22,"*F*")=0,SUM(LARGE(AD22:AI22,{1,2,3,4,5})),IF(COUNTIFS(AD22:AI22,"*F*")=1,SUM(LARGE(AD22:AI22,{1,2,3,4,5})),IF(COUNTIFS(AD22:AI22,"*F*")=2,"C",IF(COUNTIFS(AD22:AI22,"*F*")&gt;2,"F")))),IF(COUNTIFS(AD22:AH22,"*F*")=0,SUM(AD22:AH22),IF(COUNTIFS(AD22:AH22,"*F*")=1,"C",IF(COUNTIFS(AD22:AH22,"*F*")&gt;=2,"F"))))</f>
        <v>301</v>
      </c>
      <c r="BK22" s="42">
        <f t="shared" si="23"/>
        <v>60.2</v>
      </c>
    </row>
    <row r="23" spans="1:63" x14ac:dyDescent="0.25">
      <c r="A23" s="35">
        <v>21</v>
      </c>
      <c r="B23" s="36" t="s">
        <v>12</v>
      </c>
      <c r="C23" s="278">
        <v>17241755</v>
      </c>
      <c r="D23" s="278" t="s">
        <v>190</v>
      </c>
      <c r="E23" s="278" t="s">
        <v>19</v>
      </c>
      <c r="F23" s="278">
        <v>184</v>
      </c>
      <c r="G23" s="278">
        <v>65</v>
      </c>
      <c r="H23" s="278" t="s">
        <v>40</v>
      </c>
      <c r="I23" s="278">
        <v>2</v>
      </c>
      <c r="J23" s="278">
        <v>93</v>
      </c>
      <c r="K23" s="278" t="s">
        <v>38</v>
      </c>
      <c r="L23" s="278">
        <v>241</v>
      </c>
      <c r="M23" s="278">
        <v>71</v>
      </c>
      <c r="N23" s="278" t="s">
        <v>37</v>
      </c>
      <c r="O23" s="278">
        <v>86</v>
      </c>
      <c r="P23" s="278">
        <v>51</v>
      </c>
      <c r="Q23" s="278" t="s">
        <v>41</v>
      </c>
      <c r="R23" s="278">
        <v>87</v>
      </c>
      <c r="S23" s="278">
        <v>88</v>
      </c>
      <c r="T23" s="278" t="s">
        <v>37</v>
      </c>
      <c r="U23" s="19"/>
      <c r="V23" s="19"/>
      <c r="W23" s="19"/>
      <c r="X23" s="37">
        <f t="shared" si="0"/>
        <v>184</v>
      </c>
      <c r="Y23" s="37">
        <f t="shared" si="1"/>
        <v>2</v>
      </c>
      <c r="Z23" s="37">
        <f t="shared" si="2"/>
        <v>241</v>
      </c>
      <c r="AA23" s="37">
        <f t="shared" si="3"/>
        <v>86</v>
      </c>
      <c r="AB23" s="37">
        <f t="shared" si="4"/>
        <v>87</v>
      </c>
      <c r="AC23" s="37">
        <f t="shared" si="5"/>
        <v>0</v>
      </c>
      <c r="AD23" s="38">
        <f t="shared" si="6"/>
        <v>65</v>
      </c>
      <c r="AE23" s="38">
        <f t="shared" si="7"/>
        <v>93</v>
      </c>
      <c r="AF23" s="38">
        <f t="shared" si="8"/>
        <v>71</v>
      </c>
      <c r="AG23" s="38">
        <f t="shared" si="9"/>
        <v>51</v>
      </c>
      <c r="AH23" s="38">
        <f t="shared" si="10"/>
        <v>88</v>
      </c>
      <c r="AI23" s="38">
        <f t="shared" si="11"/>
        <v>0</v>
      </c>
      <c r="AJ23" s="39" t="str">
        <f t="shared" si="12"/>
        <v>C2</v>
      </c>
      <c r="AK23" s="39" t="str">
        <f t="shared" si="13"/>
        <v>A1</v>
      </c>
      <c r="AL23" s="39" t="str">
        <f t="shared" si="14"/>
        <v>B1</v>
      </c>
      <c r="AM23" s="39" t="str">
        <f t="shared" si="15"/>
        <v>C1</v>
      </c>
      <c r="AN23" s="39" t="str">
        <f t="shared" si="16"/>
        <v>B1</v>
      </c>
      <c r="AO23" s="39">
        <f t="shared" si="17"/>
        <v>0</v>
      </c>
      <c r="AP23" s="40">
        <f t="shared" si="18"/>
        <v>93</v>
      </c>
      <c r="AQ23" s="40">
        <f t="shared" si="19"/>
        <v>88</v>
      </c>
      <c r="AR23" s="40">
        <f t="shared" si="20"/>
        <v>71</v>
      </c>
      <c r="AS23" s="40">
        <f t="shared" si="21"/>
        <v>65</v>
      </c>
      <c r="AT23" s="40">
        <f t="shared" si="22"/>
        <v>51</v>
      </c>
      <c r="AU23" s="51">
        <v>184</v>
      </c>
      <c r="AV23" s="51">
        <v>65</v>
      </c>
      <c r="AW23" s="51" t="s">
        <v>40</v>
      </c>
      <c r="AX23" s="51">
        <v>2</v>
      </c>
      <c r="AY23" s="51">
        <v>93</v>
      </c>
      <c r="AZ23" s="51" t="s">
        <v>38</v>
      </c>
      <c r="BA23" s="51">
        <v>241</v>
      </c>
      <c r="BB23" s="51">
        <v>71</v>
      </c>
      <c r="BC23" s="51" t="s">
        <v>37</v>
      </c>
      <c r="BD23" s="51">
        <v>86</v>
      </c>
      <c r="BE23" s="51">
        <v>51</v>
      </c>
      <c r="BF23" s="51" t="s">
        <v>41</v>
      </c>
      <c r="BG23" s="51">
        <v>87</v>
      </c>
      <c r="BH23" s="51">
        <v>88</v>
      </c>
      <c r="BI23" s="51" t="s">
        <v>37</v>
      </c>
      <c r="BJ23" s="41">
        <f>IF(COUNTIF(AD23:AI23,0)=0,IF(COUNTIFS(AD23:AI23,"*F*")=0,SUM(LARGE(AD23:AI23,{1,2,3,4,5})),IF(COUNTIFS(AD23:AI23,"*F*")=1,SUM(LARGE(AD23:AI23,{1,2,3,4,5})),IF(COUNTIFS(AD23:AI23,"*F*")=2,"C",IF(COUNTIFS(AD23:AI23,"*F*")&gt;2,"F")))),IF(COUNTIFS(AD23:AH23,"*F*")=0,SUM(AD23:AH23),IF(COUNTIFS(AD23:AH23,"*F*")=1,"C",IF(COUNTIFS(AD23:AH23,"*F*")&gt;=2,"F"))))</f>
        <v>368</v>
      </c>
      <c r="BK23" s="42">
        <f t="shared" si="23"/>
        <v>73.599999999999994</v>
      </c>
    </row>
    <row r="24" spans="1:63" ht="14.25" customHeight="1" x14ac:dyDescent="0.25">
      <c r="A24" s="35">
        <v>22</v>
      </c>
      <c r="B24" s="36" t="s">
        <v>12</v>
      </c>
      <c r="C24" s="278">
        <v>17241756</v>
      </c>
      <c r="D24" s="278" t="s">
        <v>173</v>
      </c>
      <c r="E24" s="278" t="s">
        <v>15</v>
      </c>
      <c r="F24" s="278">
        <v>184</v>
      </c>
      <c r="G24" s="278">
        <v>77</v>
      </c>
      <c r="H24" s="278" t="s">
        <v>36</v>
      </c>
      <c r="I24" s="278">
        <v>2</v>
      </c>
      <c r="J24" s="278">
        <v>88</v>
      </c>
      <c r="K24" s="278" t="s">
        <v>39</v>
      </c>
      <c r="L24" s="278">
        <v>241</v>
      </c>
      <c r="M24" s="278">
        <v>42</v>
      </c>
      <c r="N24" s="278" t="s">
        <v>42</v>
      </c>
      <c r="O24" s="278">
        <v>86</v>
      </c>
      <c r="P24" s="278">
        <v>43</v>
      </c>
      <c r="Q24" s="278" t="s">
        <v>40</v>
      </c>
      <c r="R24" s="278">
        <v>87</v>
      </c>
      <c r="S24" s="278">
        <v>69</v>
      </c>
      <c r="T24" s="278" t="s">
        <v>41</v>
      </c>
      <c r="U24" s="19"/>
      <c r="V24" s="19"/>
      <c r="W24" s="19"/>
      <c r="X24" s="37">
        <f t="shared" si="0"/>
        <v>184</v>
      </c>
      <c r="Y24" s="37">
        <f t="shared" si="1"/>
        <v>2</v>
      </c>
      <c r="Z24" s="37">
        <f t="shared" si="2"/>
        <v>241</v>
      </c>
      <c r="AA24" s="37">
        <f t="shared" si="3"/>
        <v>86</v>
      </c>
      <c r="AB24" s="37">
        <f t="shared" si="4"/>
        <v>87</v>
      </c>
      <c r="AC24" s="37">
        <f t="shared" si="5"/>
        <v>0</v>
      </c>
      <c r="AD24" s="38">
        <f t="shared" si="6"/>
        <v>77</v>
      </c>
      <c r="AE24" s="38">
        <f t="shared" si="7"/>
        <v>88</v>
      </c>
      <c r="AF24" s="38">
        <f t="shared" si="8"/>
        <v>42</v>
      </c>
      <c r="AG24" s="38">
        <f t="shared" si="9"/>
        <v>43</v>
      </c>
      <c r="AH24" s="38">
        <f t="shared" si="10"/>
        <v>69</v>
      </c>
      <c r="AI24" s="38">
        <f t="shared" si="11"/>
        <v>0</v>
      </c>
      <c r="AJ24" s="39" t="str">
        <f t="shared" si="12"/>
        <v>B2</v>
      </c>
      <c r="AK24" s="39" t="str">
        <f t="shared" si="13"/>
        <v>A2</v>
      </c>
      <c r="AL24" s="39" t="str">
        <f t="shared" si="14"/>
        <v>D1</v>
      </c>
      <c r="AM24" s="39" t="str">
        <f t="shared" si="15"/>
        <v>C2</v>
      </c>
      <c r="AN24" s="39" t="str">
        <f t="shared" si="16"/>
        <v>C1</v>
      </c>
      <c r="AO24" s="39">
        <f t="shared" si="17"/>
        <v>0</v>
      </c>
      <c r="AP24" s="40">
        <f t="shared" si="18"/>
        <v>88</v>
      </c>
      <c r="AQ24" s="40">
        <f t="shared" si="19"/>
        <v>77</v>
      </c>
      <c r="AR24" s="40">
        <f t="shared" si="20"/>
        <v>69</v>
      </c>
      <c r="AS24" s="40">
        <f t="shared" si="21"/>
        <v>43</v>
      </c>
      <c r="AT24" s="40">
        <f t="shared" si="22"/>
        <v>42</v>
      </c>
      <c r="AU24" s="51">
        <v>184</v>
      </c>
      <c r="AV24" s="51">
        <v>77</v>
      </c>
      <c r="AW24" s="51" t="s">
        <v>36</v>
      </c>
      <c r="AX24" s="51">
        <v>2</v>
      </c>
      <c r="AY24" s="51">
        <v>88</v>
      </c>
      <c r="AZ24" s="51" t="s">
        <v>39</v>
      </c>
      <c r="BA24" s="51">
        <v>241</v>
      </c>
      <c r="BB24" s="51">
        <v>42</v>
      </c>
      <c r="BC24" s="51" t="s">
        <v>42</v>
      </c>
      <c r="BD24" s="51">
        <v>86</v>
      </c>
      <c r="BE24" s="51">
        <v>43</v>
      </c>
      <c r="BF24" s="51" t="s">
        <v>40</v>
      </c>
      <c r="BG24" s="51">
        <v>87</v>
      </c>
      <c r="BH24" s="51">
        <v>69</v>
      </c>
      <c r="BI24" s="51" t="s">
        <v>41</v>
      </c>
      <c r="BJ24" s="41">
        <f>IF(COUNTIF(AD24:AI24,0)=0,IF(COUNTIFS(AD24:AI24,"*F*")=0,SUM(LARGE(AD24:AI24,{1,2,3,4,5})),IF(COUNTIFS(AD24:AI24,"*F*")=1,SUM(LARGE(AD24:AI24,{1,2,3,4,5})),IF(COUNTIFS(AD24:AI24,"*F*")=2,"C",IF(COUNTIFS(AD24:AI24,"*F*")&gt;2,"F")))),IF(COUNTIFS(AD24:AH24,"*F*")=0,SUM(AD24:AH24),IF(COUNTIFS(AD24:AH24,"*F*")=1,"C",IF(COUNTIFS(AD24:AH24,"*F*")&gt;=2,"F"))))</f>
        <v>319</v>
      </c>
      <c r="BK24" s="42">
        <f t="shared" si="23"/>
        <v>63.8</v>
      </c>
    </row>
    <row r="25" spans="1:63" x14ac:dyDescent="0.25">
      <c r="A25" s="35">
        <v>23</v>
      </c>
      <c r="B25" s="36" t="s">
        <v>12</v>
      </c>
      <c r="C25" s="278">
        <v>17241757</v>
      </c>
      <c r="D25" s="278" t="s">
        <v>191</v>
      </c>
      <c r="E25" s="278" t="s">
        <v>15</v>
      </c>
      <c r="F25" s="278">
        <v>184</v>
      </c>
      <c r="G25" s="278">
        <v>68</v>
      </c>
      <c r="H25" s="278" t="s">
        <v>40</v>
      </c>
      <c r="I25" s="278">
        <v>2</v>
      </c>
      <c r="J25" s="278">
        <v>78</v>
      </c>
      <c r="K25" s="278" t="s">
        <v>36</v>
      </c>
      <c r="L25" s="278">
        <v>241</v>
      </c>
      <c r="M25" s="278">
        <v>52</v>
      </c>
      <c r="N25" s="278" t="s">
        <v>41</v>
      </c>
      <c r="O25" s="278">
        <v>86</v>
      </c>
      <c r="P25" s="278">
        <v>50</v>
      </c>
      <c r="Q25" s="278" t="s">
        <v>41</v>
      </c>
      <c r="R25" s="278">
        <v>87</v>
      </c>
      <c r="S25" s="278">
        <v>47</v>
      </c>
      <c r="T25" s="278" t="s">
        <v>43</v>
      </c>
      <c r="U25" s="19"/>
      <c r="V25" s="19"/>
      <c r="W25" s="19"/>
      <c r="X25" s="37">
        <f t="shared" si="0"/>
        <v>184</v>
      </c>
      <c r="Y25" s="37">
        <f t="shared" si="1"/>
        <v>2</v>
      </c>
      <c r="Z25" s="37">
        <f t="shared" si="2"/>
        <v>241</v>
      </c>
      <c r="AA25" s="37">
        <f t="shared" si="3"/>
        <v>86</v>
      </c>
      <c r="AB25" s="37">
        <f t="shared" si="4"/>
        <v>87</v>
      </c>
      <c r="AC25" s="37">
        <f t="shared" si="5"/>
        <v>0</v>
      </c>
      <c r="AD25" s="38">
        <f t="shared" si="6"/>
        <v>68</v>
      </c>
      <c r="AE25" s="38">
        <f t="shared" si="7"/>
        <v>78</v>
      </c>
      <c r="AF25" s="38">
        <f t="shared" si="8"/>
        <v>52</v>
      </c>
      <c r="AG25" s="38">
        <f t="shared" si="9"/>
        <v>50</v>
      </c>
      <c r="AH25" s="38">
        <f t="shared" si="10"/>
        <v>47</v>
      </c>
      <c r="AI25" s="38">
        <f t="shared" si="11"/>
        <v>0</v>
      </c>
      <c r="AJ25" s="39" t="str">
        <f t="shared" si="12"/>
        <v>C2</v>
      </c>
      <c r="AK25" s="39" t="str">
        <f t="shared" si="13"/>
        <v>B2</v>
      </c>
      <c r="AL25" s="39" t="str">
        <f t="shared" si="14"/>
        <v>C1</v>
      </c>
      <c r="AM25" s="39" t="str">
        <f t="shared" si="15"/>
        <v>C1</v>
      </c>
      <c r="AN25" s="39" t="str">
        <f t="shared" si="16"/>
        <v>D2</v>
      </c>
      <c r="AO25" s="39">
        <f t="shared" si="17"/>
        <v>0</v>
      </c>
      <c r="AP25" s="40">
        <f t="shared" si="18"/>
        <v>78</v>
      </c>
      <c r="AQ25" s="40">
        <f t="shared" si="19"/>
        <v>68</v>
      </c>
      <c r="AR25" s="40">
        <f t="shared" si="20"/>
        <v>52</v>
      </c>
      <c r="AS25" s="40">
        <f t="shared" si="21"/>
        <v>50</v>
      </c>
      <c r="AT25" s="40">
        <f t="shared" si="22"/>
        <v>47</v>
      </c>
      <c r="AU25" s="51">
        <v>184</v>
      </c>
      <c r="AV25" s="51">
        <v>68</v>
      </c>
      <c r="AW25" s="51" t="s">
        <v>40</v>
      </c>
      <c r="AX25" s="51">
        <v>2</v>
      </c>
      <c r="AY25" s="51">
        <v>78</v>
      </c>
      <c r="AZ25" s="51" t="s">
        <v>36</v>
      </c>
      <c r="BA25" s="51">
        <v>241</v>
      </c>
      <c r="BB25" s="51">
        <v>52</v>
      </c>
      <c r="BC25" s="51" t="s">
        <v>41</v>
      </c>
      <c r="BD25" s="51">
        <v>86</v>
      </c>
      <c r="BE25" s="51">
        <v>50</v>
      </c>
      <c r="BF25" s="51" t="s">
        <v>41</v>
      </c>
      <c r="BG25" s="51">
        <v>87</v>
      </c>
      <c r="BH25" s="51">
        <v>47</v>
      </c>
      <c r="BI25" s="51" t="s">
        <v>43</v>
      </c>
      <c r="BJ25" s="41">
        <f>IF(COUNTIF(AD25:AI25,0)=0,IF(COUNTIFS(AD25:AI25,"*F*")=0,SUM(LARGE(AD25:AI25,{1,2,3,4,5})),IF(COUNTIFS(AD25:AI25,"*F*")=1,SUM(LARGE(AD25:AI25,{1,2,3,4,5})),IF(COUNTIFS(AD25:AI25,"*F*")=2,"C",IF(COUNTIFS(AD25:AI25,"*F*")&gt;2,"F")))),IF(COUNTIFS(AD25:AH25,"*F*")=0,SUM(AD25:AH25),IF(COUNTIFS(AD25:AH25,"*F*")=1,"C",IF(COUNTIFS(AD25:AH25,"*F*")&gt;=2,"F"))))</f>
        <v>295</v>
      </c>
      <c r="BK25" s="42">
        <f t="shared" si="23"/>
        <v>59</v>
      </c>
    </row>
    <row r="26" spans="1:63" x14ac:dyDescent="0.25">
      <c r="A26" s="35">
        <v>24</v>
      </c>
      <c r="B26" s="36" t="s">
        <v>12</v>
      </c>
      <c r="C26" s="278">
        <v>17241758</v>
      </c>
      <c r="D26" s="278" t="s">
        <v>192</v>
      </c>
      <c r="E26" s="278" t="s">
        <v>19</v>
      </c>
      <c r="F26" s="278">
        <v>184</v>
      </c>
      <c r="G26" s="278">
        <v>66</v>
      </c>
      <c r="H26" s="278" t="s">
        <v>40</v>
      </c>
      <c r="I26" s="278">
        <v>2</v>
      </c>
      <c r="J26" s="278">
        <v>94</v>
      </c>
      <c r="K26" s="278" t="s">
        <v>38</v>
      </c>
      <c r="L26" s="278">
        <v>241</v>
      </c>
      <c r="M26" s="278">
        <v>42</v>
      </c>
      <c r="N26" s="278" t="s">
        <v>42</v>
      </c>
      <c r="O26" s="278">
        <v>86</v>
      </c>
      <c r="P26" s="278">
        <v>46</v>
      </c>
      <c r="Q26" s="278" t="s">
        <v>40</v>
      </c>
      <c r="R26" s="278">
        <v>87</v>
      </c>
      <c r="S26" s="278">
        <v>68</v>
      </c>
      <c r="T26" s="278" t="s">
        <v>41</v>
      </c>
      <c r="U26" s="19"/>
      <c r="V26" s="19"/>
      <c r="W26" s="19"/>
      <c r="X26" s="37">
        <f t="shared" si="0"/>
        <v>184</v>
      </c>
      <c r="Y26" s="37">
        <f t="shared" si="1"/>
        <v>2</v>
      </c>
      <c r="Z26" s="37">
        <f t="shared" si="2"/>
        <v>241</v>
      </c>
      <c r="AA26" s="37">
        <f t="shared" si="3"/>
        <v>86</v>
      </c>
      <c r="AB26" s="37">
        <f t="shared" si="4"/>
        <v>87</v>
      </c>
      <c r="AC26" s="37">
        <f t="shared" si="5"/>
        <v>0</v>
      </c>
      <c r="AD26" s="38">
        <f t="shared" si="6"/>
        <v>66</v>
      </c>
      <c r="AE26" s="38">
        <f t="shared" si="7"/>
        <v>94</v>
      </c>
      <c r="AF26" s="38">
        <f t="shared" si="8"/>
        <v>42</v>
      </c>
      <c r="AG26" s="38">
        <f t="shared" si="9"/>
        <v>46</v>
      </c>
      <c r="AH26" s="38">
        <f t="shared" si="10"/>
        <v>68</v>
      </c>
      <c r="AI26" s="38">
        <f t="shared" si="11"/>
        <v>0</v>
      </c>
      <c r="AJ26" s="39" t="str">
        <f t="shared" si="12"/>
        <v>C2</v>
      </c>
      <c r="AK26" s="39" t="str">
        <f t="shared" si="13"/>
        <v>A1</v>
      </c>
      <c r="AL26" s="39" t="str">
        <f t="shared" si="14"/>
        <v>D1</v>
      </c>
      <c r="AM26" s="39" t="str">
        <f t="shared" si="15"/>
        <v>C2</v>
      </c>
      <c r="AN26" s="39" t="str">
        <f t="shared" si="16"/>
        <v>C1</v>
      </c>
      <c r="AO26" s="39">
        <f t="shared" si="17"/>
        <v>0</v>
      </c>
      <c r="AP26" s="40">
        <f t="shared" si="18"/>
        <v>94</v>
      </c>
      <c r="AQ26" s="40">
        <f t="shared" si="19"/>
        <v>68</v>
      </c>
      <c r="AR26" s="40">
        <f t="shared" si="20"/>
        <v>66</v>
      </c>
      <c r="AS26" s="40">
        <f t="shared" si="21"/>
        <v>46</v>
      </c>
      <c r="AT26" s="40">
        <f t="shared" si="22"/>
        <v>42</v>
      </c>
      <c r="AU26" s="51">
        <v>184</v>
      </c>
      <c r="AV26" s="51">
        <v>66</v>
      </c>
      <c r="AW26" s="51" t="s">
        <v>40</v>
      </c>
      <c r="AX26" s="51">
        <v>2</v>
      </c>
      <c r="AY26" s="51">
        <v>94</v>
      </c>
      <c r="AZ26" s="51" t="s">
        <v>38</v>
      </c>
      <c r="BA26" s="51">
        <v>241</v>
      </c>
      <c r="BB26" s="51">
        <v>42</v>
      </c>
      <c r="BC26" s="51" t="s">
        <v>42</v>
      </c>
      <c r="BD26" s="51">
        <v>86</v>
      </c>
      <c r="BE26" s="51">
        <v>46</v>
      </c>
      <c r="BF26" s="51" t="s">
        <v>40</v>
      </c>
      <c r="BG26" s="51">
        <v>87</v>
      </c>
      <c r="BH26" s="51">
        <v>68</v>
      </c>
      <c r="BI26" s="51" t="s">
        <v>41</v>
      </c>
      <c r="BJ26" s="41">
        <f>IF(COUNTIF(AD26:AI26,0)=0,IF(COUNTIFS(AD26:AI26,"*F*")=0,SUM(LARGE(AD26:AI26,{1,2,3,4,5})),IF(COUNTIFS(AD26:AI26,"*F*")=1,SUM(LARGE(AD26:AI26,{1,2,3,4,5})),IF(COUNTIFS(AD26:AI26,"*F*")=2,"C",IF(COUNTIFS(AD26:AI26,"*F*")&gt;2,"F")))),IF(COUNTIFS(AD26:AH26,"*F*")=0,SUM(AD26:AH26),IF(COUNTIFS(AD26:AH26,"*F*")=1,"C",IF(COUNTIFS(AD26:AH26,"*F*")&gt;=2,"F"))))</f>
        <v>316</v>
      </c>
      <c r="BK26" s="42">
        <f t="shared" si="23"/>
        <v>63.2</v>
      </c>
    </row>
    <row r="27" spans="1:63" x14ac:dyDescent="0.25">
      <c r="A27" s="35">
        <v>25</v>
      </c>
      <c r="B27" s="36" t="s">
        <v>12</v>
      </c>
      <c r="C27" s="278">
        <v>17241759</v>
      </c>
      <c r="D27" s="278" t="s">
        <v>193</v>
      </c>
      <c r="E27" s="278" t="s">
        <v>15</v>
      </c>
      <c r="F27" s="278">
        <v>184</v>
      </c>
      <c r="G27" s="278">
        <v>80</v>
      </c>
      <c r="H27" s="278" t="s">
        <v>36</v>
      </c>
      <c r="I27" s="278">
        <v>2</v>
      </c>
      <c r="J27" s="278">
        <v>94</v>
      </c>
      <c r="K27" s="278" t="s">
        <v>38</v>
      </c>
      <c r="L27" s="278">
        <v>41</v>
      </c>
      <c r="M27" s="278">
        <v>96</v>
      </c>
      <c r="N27" s="278" t="s">
        <v>38</v>
      </c>
      <c r="O27" s="278">
        <v>86</v>
      </c>
      <c r="P27" s="278">
        <v>80</v>
      </c>
      <c r="Q27" s="278" t="s">
        <v>39</v>
      </c>
      <c r="R27" s="278">
        <v>87</v>
      </c>
      <c r="S27" s="278">
        <v>86</v>
      </c>
      <c r="T27" s="278" t="s">
        <v>37</v>
      </c>
      <c r="U27" s="19"/>
      <c r="V27" s="19"/>
      <c r="W27" s="19"/>
      <c r="X27" s="37">
        <f t="shared" si="0"/>
        <v>184</v>
      </c>
      <c r="Y27" s="37">
        <f t="shared" si="1"/>
        <v>2</v>
      </c>
      <c r="Z27" s="37">
        <f t="shared" si="2"/>
        <v>41</v>
      </c>
      <c r="AA27" s="37">
        <f t="shared" si="3"/>
        <v>86</v>
      </c>
      <c r="AB27" s="37">
        <f t="shared" si="4"/>
        <v>87</v>
      </c>
      <c r="AC27" s="37">
        <f t="shared" si="5"/>
        <v>0</v>
      </c>
      <c r="AD27" s="38">
        <f t="shared" si="6"/>
        <v>80</v>
      </c>
      <c r="AE27" s="38">
        <f t="shared" si="7"/>
        <v>94</v>
      </c>
      <c r="AF27" s="38">
        <f t="shared" si="8"/>
        <v>96</v>
      </c>
      <c r="AG27" s="38">
        <f t="shared" si="9"/>
        <v>80</v>
      </c>
      <c r="AH27" s="38">
        <f t="shared" si="10"/>
        <v>86</v>
      </c>
      <c r="AI27" s="38">
        <f t="shared" si="11"/>
        <v>0</v>
      </c>
      <c r="AJ27" s="39" t="str">
        <f t="shared" si="12"/>
        <v>B2</v>
      </c>
      <c r="AK27" s="39" t="str">
        <f t="shared" si="13"/>
        <v>A1</v>
      </c>
      <c r="AL27" s="39" t="str">
        <f t="shared" si="14"/>
        <v>A1</v>
      </c>
      <c r="AM27" s="39" t="str">
        <f t="shared" si="15"/>
        <v>A2</v>
      </c>
      <c r="AN27" s="39" t="str">
        <f t="shared" si="16"/>
        <v>B1</v>
      </c>
      <c r="AO27" s="39">
        <f t="shared" si="17"/>
        <v>0</v>
      </c>
      <c r="AP27" s="40">
        <f t="shared" si="18"/>
        <v>96</v>
      </c>
      <c r="AQ27" s="40">
        <f t="shared" si="19"/>
        <v>94</v>
      </c>
      <c r="AR27" s="40">
        <f t="shared" si="20"/>
        <v>86</v>
      </c>
      <c r="AS27" s="40">
        <f t="shared" si="21"/>
        <v>80</v>
      </c>
      <c r="AT27" s="40">
        <f t="shared" si="22"/>
        <v>80</v>
      </c>
      <c r="AU27" s="51">
        <v>184</v>
      </c>
      <c r="AV27" s="51">
        <v>80</v>
      </c>
      <c r="AW27" s="51" t="s">
        <v>36</v>
      </c>
      <c r="AX27" s="51">
        <v>2</v>
      </c>
      <c r="AY27" s="51">
        <v>94</v>
      </c>
      <c r="AZ27" s="51" t="s">
        <v>38</v>
      </c>
      <c r="BA27" s="51">
        <v>41</v>
      </c>
      <c r="BB27" s="51">
        <v>96</v>
      </c>
      <c r="BC27" s="51" t="s">
        <v>38</v>
      </c>
      <c r="BD27" s="51">
        <v>86</v>
      </c>
      <c r="BE27" s="51">
        <v>80</v>
      </c>
      <c r="BF27" s="51" t="s">
        <v>39</v>
      </c>
      <c r="BG27" s="51">
        <v>87</v>
      </c>
      <c r="BH27" s="51">
        <v>86</v>
      </c>
      <c r="BI27" s="51" t="s">
        <v>37</v>
      </c>
      <c r="BJ27" s="41">
        <f>IF(COUNTIF(AD27:AI27,0)=0,IF(COUNTIFS(AD27:AI27,"*F*")=0,SUM(LARGE(AD27:AI27,{1,2,3,4,5})),IF(COUNTIFS(AD27:AI27,"*F*")=1,SUM(LARGE(AD27:AI27,{1,2,3,4,5})),IF(COUNTIFS(AD27:AI27,"*F*")=2,"C",IF(COUNTIFS(AD27:AI27,"*F*")&gt;2,"F")))),IF(COUNTIFS(AD27:AH27,"*F*")=0,SUM(AD27:AH27),IF(COUNTIFS(AD27:AH27,"*F*")=1,"C",IF(COUNTIFS(AD27:AH27,"*F*")&gt;=2,"F"))))</f>
        <v>436</v>
      </c>
      <c r="BK27" s="42">
        <f t="shared" si="23"/>
        <v>87.2</v>
      </c>
    </row>
    <row r="28" spans="1:63" x14ac:dyDescent="0.25">
      <c r="A28" s="35">
        <v>26</v>
      </c>
      <c r="B28" s="36" t="s">
        <v>12</v>
      </c>
      <c r="C28" s="278">
        <v>17241760</v>
      </c>
      <c r="D28" s="278" t="s">
        <v>194</v>
      </c>
      <c r="E28" s="278" t="s">
        <v>15</v>
      </c>
      <c r="F28" s="278">
        <v>184</v>
      </c>
      <c r="G28" s="278">
        <v>85</v>
      </c>
      <c r="H28" s="278" t="s">
        <v>37</v>
      </c>
      <c r="I28" s="278">
        <v>2</v>
      </c>
      <c r="J28" s="278">
        <v>76</v>
      </c>
      <c r="K28" s="278" t="s">
        <v>36</v>
      </c>
      <c r="L28" s="278">
        <v>241</v>
      </c>
      <c r="M28" s="278">
        <v>58</v>
      </c>
      <c r="N28" s="278" t="s">
        <v>41</v>
      </c>
      <c r="O28" s="278">
        <v>86</v>
      </c>
      <c r="P28" s="278">
        <v>56</v>
      </c>
      <c r="Q28" s="278" t="s">
        <v>41</v>
      </c>
      <c r="R28" s="278">
        <v>87</v>
      </c>
      <c r="S28" s="278">
        <v>63</v>
      </c>
      <c r="T28" s="278" t="s">
        <v>40</v>
      </c>
      <c r="U28" s="19"/>
      <c r="V28" s="19"/>
      <c r="W28" s="19"/>
      <c r="X28" s="37">
        <f t="shared" si="0"/>
        <v>184</v>
      </c>
      <c r="Y28" s="37">
        <f t="shared" si="1"/>
        <v>2</v>
      </c>
      <c r="Z28" s="37">
        <f t="shared" si="2"/>
        <v>241</v>
      </c>
      <c r="AA28" s="37">
        <f t="shared" si="3"/>
        <v>86</v>
      </c>
      <c r="AB28" s="37">
        <f t="shared" si="4"/>
        <v>87</v>
      </c>
      <c r="AC28" s="37">
        <f t="shared" si="5"/>
        <v>0</v>
      </c>
      <c r="AD28" s="38">
        <f t="shared" si="6"/>
        <v>85</v>
      </c>
      <c r="AE28" s="38">
        <f t="shared" si="7"/>
        <v>76</v>
      </c>
      <c r="AF28" s="38">
        <f t="shared" si="8"/>
        <v>58</v>
      </c>
      <c r="AG28" s="38">
        <f t="shared" si="9"/>
        <v>56</v>
      </c>
      <c r="AH28" s="38">
        <f t="shared" si="10"/>
        <v>63</v>
      </c>
      <c r="AI28" s="38">
        <f t="shared" si="11"/>
        <v>0</v>
      </c>
      <c r="AJ28" s="39" t="str">
        <f t="shared" si="12"/>
        <v>B1</v>
      </c>
      <c r="AK28" s="39" t="str">
        <f t="shared" si="13"/>
        <v>B2</v>
      </c>
      <c r="AL28" s="39" t="str">
        <f t="shared" si="14"/>
        <v>C1</v>
      </c>
      <c r="AM28" s="39" t="str">
        <f t="shared" si="15"/>
        <v>C1</v>
      </c>
      <c r="AN28" s="39" t="str">
        <f t="shared" si="16"/>
        <v>C2</v>
      </c>
      <c r="AO28" s="39">
        <f t="shared" si="17"/>
        <v>0</v>
      </c>
      <c r="AP28" s="40">
        <f t="shared" si="18"/>
        <v>85</v>
      </c>
      <c r="AQ28" s="40">
        <f t="shared" si="19"/>
        <v>76</v>
      </c>
      <c r="AR28" s="40">
        <f t="shared" si="20"/>
        <v>63</v>
      </c>
      <c r="AS28" s="40">
        <f t="shared" si="21"/>
        <v>58</v>
      </c>
      <c r="AT28" s="40">
        <f t="shared" si="22"/>
        <v>56</v>
      </c>
      <c r="AU28" s="51">
        <v>184</v>
      </c>
      <c r="AV28" s="51">
        <v>85</v>
      </c>
      <c r="AW28" s="51" t="s">
        <v>37</v>
      </c>
      <c r="AX28" s="51">
        <v>2</v>
      </c>
      <c r="AY28" s="51">
        <v>76</v>
      </c>
      <c r="AZ28" s="51" t="s">
        <v>36</v>
      </c>
      <c r="BA28" s="51">
        <v>241</v>
      </c>
      <c r="BB28" s="51">
        <v>58</v>
      </c>
      <c r="BC28" s="51" t="s">
        <v>41</v>
      </c>
      <c r="BD28" s="51">
        <v>86</v>
      </c>
      <c r="BE28" s="51">
        <v>56</v>
      </c>
      <c r="BF28" s="51" t="s">
        <v>41</v>
      </c>
      <c r="BG28" s="51">
        <v>87</v>
      </c>
      <c r="BH28" s="51">
        <v>63</v>
      </c>
      <c r="BI28" s="51" t="s">
        <v>40</v>
      </c>
      <c r="BJ28" s="41">
        <f>IF(COUNTIF(AD28:AI28,0)=0,IF(COUNTIFS(AD28:AI28,"*F*")=0,SUM(LARGE(AD28:AI28,{1,2,3,4,5})),IF(COUNTIFS(AD28:AI28,"*F*")=1,SUM(LARGE(AD28:AI28,{1,2,3,4,5})),IF(COUNTIFS(AD28:AI28,"*F*")=2,"C",IF(COUNTIFS(AD28:AI28,"*F*")&gt;2,"F")))),IF(COUNTIFS(AD28:AH28,"*F*")=0,SUM(AD28:AH28),IF(COUNTIFS(AD28:AH28,"*F*")=1,"C",IF(COUNTIFS(AD28:AH28,"*F*")&gt;=2,"F"))))</f>
        <v>338</v>
      </c>
      <c r="BK28" s="42">
        <f t="shared" si="23"/>
        <v>67.599999999999994</v>
      </c>
    </row>
    <row r="29" spans="1:63" x14ac:dyDescent="0.25">
      <c r="A29" s="35">
        <v>27</v>
      </c>
      <c r="B29" s="36" t="s">
        <v>12</v>
      </c>
      <c r="C29" s="278">
        <v>17241761</v>
      </c>
      <c r="D29" s="278" t="s">
        <v>195</v>
      </c>
      <c r="E29" s="278" t="s">
        <v>19</v>
      </c>
      <c r="F29" s="278">
        <v>184</v>
      </c>
      <c r="G29" s="278">
        <v>71</v>
      </c>
      <c r="H29" s="278" t="s">
        <v>41</v>
      </c>
      <c r="I29" s="278">
        <v>2</v>
      </c>
      <c r="J29" s="278">
        <v>87</v>
      </c>
      <c r="K29" s="278" t="s">
        <v>39</v>
      </c>
      <c r="L29" s="278">
        <v>241</v>
      </c>
      <c r="M29" s="278">
        <v>61</v>
      </c>
      <c r="N29" s="278" t="s">
        <v>36</v>
      </c>
      <c r="O29" s="278">
        <v>86</v>
      </c>
      <c r="P29" s="278">
        <v>44</v>
      </c>
      <c r="Q29" s="278" t="s">
        <v>40</v>
      </c>
      <c r="R29" s="278">
        <v>87</v>
      </c>
      <c r="S29" s="278">
        <v>88</v>
      </c>
      <c r="T29" s="278" t="s">
        <v>37</v>
      </c>
      <c r="U29" s="19"/>
      <c r="V29" s="19"/>
      <c r="W29" s="19"/>
      <c r="X29" s="37">
        <f t="shared" si="0"/>
        <v>184</v>
      </c>
      <c r="Y29" s="37">
        <f t="shared" si="1"/>
        <v>2</v>
      </c>
      <c r="Z29" s="37">
        <f t="shared" si="2"/>
        <v>241</v>
      </c>
      <c r="AA29" s="37">
        <f t="shared" si="3"/>
        <v>86</v>
      </c>
      <c r="AB29" s="37">
        <f t="shared" si="4"/>
        <v>87</v>
      </c>
      <c r="AC29" s="37">
        <f t="shared" si="5"/>
        <v>0</v>
      </c>
      <c r="AD29" s="38">
        <f t="shared" si="6"/>
        <v>71</v>
      </c>
      <c r="AE29" s="38">
        <f t="shared" si="7"/>
        <v>87</v>
      </c>
      <c r="AF29" s="38">
        <f t="shared" si="8"/>
        <v>61</v>
      </c>
      <c r="AG29" s="38">
        <f t="shared" si="9"/>
        <v>44</v>
      </c>
      <c r="AH29" s="38">
        <f t="shared" si="10"/>
        <v>88</v>
      </c>
      <c r="AI29" s="38">
        <f t="shared" si="11"/>
        <v>0</v>
      </c>
      <c r="AJ29" s="39" t="str">
        <f t="shared" si="12"/>
        <v>C1</v>
      </c>
      <c r="AK29" s="39" t="str">
        <f t="shared" si="13"/>
        <v>A2</v>
      </c>
      <c r="AL29" s="39" t="str">
        <f t="shared" si="14"/>
        <v>B2</v>
      </c>
      <c r="AM29" s="39" t="str">
        <f t="shared" si="15"/>
        <v>C2</v>
      </c>
      <c r="AN29" s="39" t="str">
        <f t="shared" si="16"/>
        <v>B1</v>
      </c>
      <c r="AO29" s="39">
        <f t="shared" si="17"/>
        <v>0</v>
      </c>
      <c r="AP29" s="40">
        <f t="shared" si="18"/>
        <v>88</v>
      </c>
      <c r="AQ29" s="40">
        <f t="shared" si="19"/>
        <v>87</v>
      </c>
      <c r="AR29" s="40">
        <f t="shared" si="20"/>
        <v>71</v>
      </c>
      <c r="AS29" s="40">
        <f t="shared" si="21"/>
        <v>61</v>
      </c>
      <c r="AT29" s="40">
        <f t="shared" si="22"/>
        <v>44</v>
      </c>
      <c r="AU29" s="51">
        <v>184</v>
      </c>
      <c r="AV29" s="51">
        <v>71</v>
      </c>
      <c r="AW29" s="51" t="s">
        <v>41</v>
      </c>
      <c r="AX29" s="51">
        <v>2</v>
      </c>
      <c r="AY29" s="51">
        <v>87</v>
      </c>
      <c r="AZ29" s="51" t="s">
        <v>39</v>
      </c>
      <c r="BA29" s="51">
        <v>241</v>
      </c>
      <c r="BB29" s="51">
        <v>61</v>
      </c>
      <c r="BC29" s="51" t="s">
        <v>36</v>
      </c>
      <c r="BD29" s="51">
        <v>86</v>
      </c>
      <c r="BE29" s="51">
        <v>44</v>
      </c>
      <c r="BF29" s="51" t="s">
        <v>40</v>
      </c>
      <c r="BG29" s="51">
        <v>87</v>
      </c>
      <c r="BH29" s="51">
        <v>88</v>
      </c>
      <c r="BI29" s="51" t="s">
        <v>37</v>
      </c>
      <c r="BJ29" s="41">
        <f>IF(COUNTIF(AD29:AI29,0)=0,IF(COUNTIFS(AD29:AI29,"*F*")=0,SUM(LARGE(AD29:AI29,{1,2,3,4,5})),IF(COUNTIFS(AD29:AI29,"*F*")=1,SUM(LARGE(AD29:AI29,{1,2,3,4,5})),IF(COUNTIFS(AD29:AI29,"*F*")=2,"C",IF(COUNTIFS(AD29:AI29,"*F*")&gt;2,"F")))),IF(COUNTIFS(AD29:AH29,"*F*")=0,SUM(AD29:AH29),IF(COUNTIFS(AD29:AH29,"*F*")=1,"C",IF(COUNTIFS(AD29:AH29,"*F*")&gt;=2,"F"))))</f>
        <v>351</v>
      </c>
      <c r="BK29" s="42">
        <f t="shared" si="23"/>
        <v>70.2</v>
      </c>
    </row>
    <row r="30" spans="1:63" x14ac:dyDescent="0.25">
      <c r="A30" s="35">
        <v>28</v>
      </c>
      <c r="B30" s="36" t="s">
        <v>12</v>
      </c>
      <c r="C30" s="278">
        <v>17241762</v>
      </c>
      <c r="D30" s="278" t="s">
        <v>171</v>
      </c>
      <c r="E30" s="278" t="s">
        <v>19</v>
      </c>
      <c r="F30" s="278">
        <v>184</v>
      </c>
      <c r="G30" s="278">
        <v>97</v>
      </c>
      <c r="H30" s="278" t="s">
        <v>38</v>
      </c>
      <c r="I30" s="278">
        <v>2</v>
      </c>
      <c r="J30" s="278">
        <v>97</v>
      </c>
      <c r="K30" s="278" t="s">
        <v>38</v>
      </c>
      <c r="L30" s="278">
        <v>241</v>
      </c>
      <c r="M30" s="278">
        <v>75</v>
      </c>
      <c r="N30" s="278" t="s">
        <v>37</v>
      </c>
      <c r="O30" s="278">
        <v>86</v>
      </c>
      <c r="P30" s="278">
        <v>74</v>
      </c>
      <c r="Q30" s="278" t="s">
        <v>37</v>
      </c>
      <c r="R30" s="278">
        <v>87</v>
      </c>
      <c r="S30" s="278">
        <v>95</v>
      </c>
      <c r="T30" s="278" t="s">
        <v>38</v>
      </c>
      <c r="U30" s="19"/>
      <c r="V30" s="19"/>
      <c r="W30" s="19"/>
      <c r="X30" s="37">
        <f t="shared" si="0"/>
        <v>184</v>
      </c>
      <c r="Y30" s="37">
        <f t="shared" si="1"/>
        <v>2</v>
      </c>
      <c r="Z30" s="37">
        <f t="shared" si="2"/>
        <v>241</v>
      </c>
      <c r="AA30" s="37">
        <f t="shared" si="3"/>
        <v>86</v>
      </c>
      <c r="AB30" s="37">
        <f t="shared" si="4"/>
        <v>87</v>
      </c>
      <c r="AC30" s="37">
        <f t="shared" si="5"/>
        <v>0</v>
      </c>
      <c r="AD30" s="38">
        <f t="shared" si="6"/>
        <v>97</v>
      </c>
      <c r="AE30" s="38">
        <f t="shared" si="7"/>
        <v>97</v>
      </c>
      <c r="AF30" s="38">
        <f t="shared" si="8"/>
        <v>75</v>
      </c>
      <c r="AG30" s="38">
        <f t="shared" si="9"/>
        <v>74</v>
      </c>
      <c r="AH30" s="38">
        <f t="shared" si="10"/>
        <v>95</v>
      </c>
      <c r="AI30" s="38">
        <f t="shared" si="11"/>
        <v>0</v>
      </c>
      <c r="AJ30" s="39" t="str">
        <f t="shared" si="12"/>
        <v>A1</v>
      </c>
      <c r="AK30" s="39" t="str">
        <f t="shared" si="13"/>
        <v>A1</v>
      </c>
      <c r="AL30" s="39" t="str">
        <f t="shared" si="14"/>
        <v>B1</v>
      </c>
      <c r="AM30" s="39" t="str">
        <f t="shared" si="15"/>
        <v>B1</v>
      </c>
      <c r="AN30" s="39" t="str">
        <f t="shared" si="16"/>
        <v>A1</v>
      </c>
      <c r="AO30" s="39">
        <f t="shared" si="17"/>
        <v>0</v>
      </c>
      <c r="AP30" s="40">
        <f t="shared" si="18"/>
        <v>97</v>
      </c>
      <c r="AQ30" s="40">
        <f t="shared" si="19"/>
        <v>97</v>
      </c>
      <c r="AR30" s="40">
        <f t="shared" si="20"/>
        <v>95</v>
      </c>
      <c r="AS30" s="40">
        <f t="shared" si="21"/>
        <v>75</v>
      </c>
      <c r="AT30" s="40">
        <f t="shared" si="22"/>
        <v>74</v>
      </c>
      <c r="AU30" s="51">
        <v>184</v>
      </c>
      <c r="AV30" s="51">
        <v>97</v>
      </c>
      <c r="AW30" s="51" t="s">
        <v>38</v>
      </c>
      <c r="AX30" s="51">
        <v>2</v>
      </c>
      <c r="AY30" s="51">
        <v>97</v>
      </c>
      <c r="AZ30" s="51" t="s">
        <v>38</v>
      </c>
      <c r="BA30" s="51">
        <v>241</v>
      </c>
      <c r="BB30" s="51">
        <v>75</v>
      </c>
      <c r="BC30" s="51" t="s">
        <v>37</v>
      </c>
      <c r="BD30" s="51">
        <v>86</v>
      </c>
      <c r="BE30" s="51">
        <v>74</v>
      </c>
      <c r="BF30" s="51" t="s">
        <v>37</v>
      </c>
      <c r="BG30" s="51">
        <v>87</v>
      </c>
      <c r="BH30" s="51">
        <v>95</v>
      </c>
      <c r="BI30" s="51" t="s">
        <v>38</v>
      </c>
      <c r="BJ30" s="41">
        <f>IF(COUNTIF(AD30:AI30,0)=0,IF(COUNTIFS(AD30:AI30,"*F*")=0,SUM(LARGE(AD30:AI30,{1,2,3,4,5})),IF(COUNTIFS(AD30:AI30,"*F*")=1,SUM(LARGE(AD30:AI30,{1,2,3,4,5})),IF(COUNTIFS(AD30:AI30,"*F*")=2,"C",IF(COUNTIFS(AD30:AI30,"*F*")&gt;2,"F")))),IF(COUNTIFS(AD30:AH30,"*F*")=0,SUM(AD30:AH30),IF(COUNTIFS(AD30:AH30,"*F*")=1,"C",IF(COUNTIFS(AD30:AH30,"*F*")&gt;=2,"F"))))</f>
        <v>438</v>
      </c>
      <c r="BK30" s="42">
        <f t="shared" si="23"/>
        <v>87.6</v>
      </c>
    </row>
    <row r="31" spans="1:63" x14ac:dyDescent="0.25">
      <c r="A31" s="35">
        <v>29</v>
      </c>
      <c r="B31" s="36" t="s">
        <v>12</v>
      </c>
      <c r="C31" s="278">
        <v>17241763</v>
      </c>
      <c r="D31" s="278" t="s">
        <v>196</v>
      </c>
      <c r="E31" s="278" t="s">
        <v>19</v>
      </c>
      <c r="F31" s="278">
        <v>184</v>
      </c>
      <c r="G31" s="278">
        <v>93</v>
      </c>
      <c r="H31" s="278" t="s">
        <v>38</v>
      </c>
      <c r="I31" s="278">
        <v>2</v>
      </c>
      <c r="J31" s="278">
        <v>94</v>
      </c>
      <c r="K31" s="278" t="s">
        <v>38</v>
      </c>
      <c r="L31" s="278">
        <v>41</v>
      </c>
      <c r="M31" s="278">
        <v>96</v>
      </c>
      <c r="N31" s="278" t="s">
        <v>38</v>
      </c>
      <c r="O31" s="278">
        <v>86</v>
      </c>
      <c r="P31" s="278">
        <v>84</v>
      </c>
      <c r="Q31" s="278" t="s">
        <v>39</v>
      </c>
      <c r="R31" s="278">
        <v>87</v>
      </c>
      <c r="S31" s="278">
        <v>93</v>
      </c>
      <c r="T31" s="278" t="s">
        <v>39</v>
      </c>
      <c r="U31" s="19"/>
      <c r="V31" s="19"/>
      <c r="W31" s="19"/>
      <c r="X31" s="37">
        <f t="shared" si="0"/>
        <v>184</v>
      </c>
      <c r="Y31" s="37">
        <f t="shared" si="1"/>
        <v>2</v>
      </c>
      <c r="Z31" s="37">
        <f t="shared" si="2"/>
        <v>41</v>
      </c>
      <c r="AA31" s="37">
        <f t="shared" si="3"/>
        <v>86</v>
      </c>
      <c r="AB31" s="37">
        <f t="shared" si="4"/>
        <v>87</v>
      </c>
      <c r="AC31" s="37">
        <f t="shared" si="5"/>
        <v>0</v>
      </c>
      <c r="AD31" s="38">
        <f t="shared" si="6"/>
        <v>93</v>
      </c>
      <c r="AE31" s="38">
        <f t="shared" si="7"/>
        <v>94</v>
      </c>
      <c r="AF31" s="38">
        <f t="shared" si="8"/>
        <v>96</v>
      </c>
      <c r="AG31" s="38">
        <f t="shared" si="9"/>
        <v>84</v>
      </c>
      <c r="AH31" s="38">
        <f t="shared" si="10"/>
        <v>93</v>
      </c>
      <c r="AI31" s="38">
        <f t="shared" si="11"/>
        <v>0</v>
      </c>
      <c r="AJ31" s="39" t="str">
        <f t="shared" si="12"/>
        <v>A1</v>
      </c>
      <c r="AK31" s="39" t="str">
        <f t="shared" si="13"/>
        <v>A1</v>
      </c>
      <c r="AL31" s="39" t="str">
        <f t="shared" si="14"/>
        <v>A1</v>
      </c>
      <c r="AM31" s="39" t="str">
        <f t="shared" si="15"/>
        <v>A2</v>
      </c>
      <c r="AN31" s="39" t="str">
        <f t="shared" si="16"/>
        <v>A2</v>
      </c>
      <c r="AO31" s="39">
        <f t="shared" si="17"/>
        <v>0</v>
      </c>
      <c r="AP31" s="40">
        <f t="shared" si="18"/>
        <v>96</v>
      </c>
      <c r="AQ31" s="40">
        <f t="shared" si="19"/>
        <v>94</v>
      </c>
      <c r="AR31" s="40">
        <f t="shared" si="20"/>
        <v>93</v>
      </c>
      <c r="AS31" s="40">
        <f t="shared" si="21"/>
        <v>93</v>
      </c>
      <c r="AT31" s="40">
        <f t="shared" si="22"/>
        <v>84</v>
      </c>
      <c r="AU31" s="51">
        <v>184</v>
      </c>
      <c r="AV31" s="51">
        <v>93</v>
      </c>
      <c r="AW31" s="51" t="s">
        <v>38</v>
      </c>
      <c r="AX31" s="51">
        <v>2</v>
      </c>
      <c r="AY31" s="51">
        <v>94</v>
      </c>
      <c r="AZ31" s="51" t="s">
        <v>38</v>
      </c>
      <c r="BA31" s="51">
        <v>41</v>
      </c>
      <c r="BB31" s="51">
        <v>96</v>
      </c>
      <c r="BC31" s="51" t="s">
        <v>38</v>
      </c>
      <c r="BD31" s="51">
        <v>86</v>
      </c>
      <c r="BE31" s="51">
        <v>84</v>
      </c>
      <c r="BF31" s="51" t="s">
        <v>39</v>
      </c>
      <c r="BG31" s="51">
        <v>87</v>
      </c>
      <c r="BH31" s="51">
        <v>93</v>
      </c>
      <c r="BI31" s="51" t="s">
        <v>39</v>
      </c>
      <c r="BJ31" s="41">
        <f>IF(COUNTIF(AD31:AI31,0)=0,IF(COUNTIFS(AD31:AI31,"*F*")=0,SUM(LARGE(AD31:AI31,{1,2,3,4,5})),IF(COUNTIFS(AD31:AI31,"*F*")=1,SUM(LARGE(AD31:AI31,{1,2,3,4,5})),IF(COUNTIFS(AD31:AI31,"*F*")=2,"C",IF(COUNTIFS(AD31:AI31,"*F*")&gt;2,"F")))),IF(COUNTIFS(AD31:AH31,"*F*")=0,SUM(AD31:AH31),IF(COUNTIFS(AD31:AH31,"*F*")=1,"C",IF(COUNTIFS(AD31:AH31,"*F*")&gt;=2,"F"))))</f>
        <v>460</v>
      </c>
      <c r="BK31" s="42">
        <f t="shared" si="23"/>
        <v>92</v>
      </c>
    </row>
    <row r="32" spans="1:63" x14ac:dyDescent="0.25">
      <c r="A32" s="35">
        <v>30</v>
      </c>
      <c r="B32" s="36" t="s">
        <v>12</v>
      </c>
      <c r="C32" s="278">
        <v>17241764</v>
      </c>
      <c r="D32" s="278" t="s">
        <v>197</v>
      </c>
      <c r="E32" s="278" t="s">
        <v>15</v>
      </c>
      <c r="F32" s="278">
        <v>184</v>
      </c>
      <c r="G32" s="278">
        <v>71</v>
      </c>
      <c r="H32" s="278" t="s">
        <v>41</v>
      </c>
      <c r="I32" s="278">
        <v>2</v>
      </c>
      <c r="J32" s="278">
        <v>91</v>
      </c>
      <c r="K32" s="278" t="s">
        <v>38</v>
      </c>
      <c r="L32" s="278">
        <v>41</v>
      </c>
      <c r="M32" s="278">
        <v>89</v>
      </c>
      <c r="N32" s="278" t="s">
        <v>39</v>
      </c>
      <c r="O32" s="278">
        <v>86</v>
      </c>
      <c r="P32" s="278">
        <v>72</v>
      </c>
      <c r="Q32" s="278" t="s">
        <v>37</v>
      </c>
      <c r="R32" s="278">
        <v>87</v>
      </c>
      <c r="S32" s="278">
        <v>71</v>
      </c>
      <c r="T32" s="278" t="s">
        <v>41</v>
      </c>
      <c r="U32" s="19"/>
      <c r="V32" s="19"/>
      <c r="W32" s="19"/>
      <c r="X32" s="37">
        <f t="shared" si="0"/>
        <v>184</v>
      </c>
      <c r="Y32" s="37">
        <f t="shared" si="1"/>
        <v>2</v>
      </c>
      <c r="Z32" s="37">
        <f t="shared" si="2"/>
        <v>41</v>
      </c>
      <c r="AA32" s="37">
        <f t="shared" si="3"/>
        <v>86</v>
      </c>
      <c r="AB32" s="37">
        <f t="shared" si="4"/>
        <v>87</v>
      </c>
      <c r="AC32" s="37">
        <f t="shared" si="5"/>
        <v>0</v>
      </c>
      <c r="AD32" s="38">
        <f t="shared" si="6"/>
        <v>71</v>
      </c>
      <c r="AE32" s="38">
        <f t="shared" si="7"/>
        <v>91</v>
      </c>
      <c r="AF32" s="38">
        <f t="shared" si="8"/>
        <v>89</v>
      </c>
      <c r="AG32" s="38">
        <f t="shared" si="9"/>
        <v>72</v>
      </c>
      <c r="AH32" s="38">
        <f t="shared" si="10"/>
        <v>71</v>
      </c>
      <c r="AI32" s="38">
        <f t="shared" si="11"/>
        <v>0</v>
      </c>
      <c r="AJ32" s="39" t="str">
        <f t="shared" si="12"/>
        <v>C1</v>
      </c>
      <c r="AK32" s="39" t="str">
        <f t="shared" si="13"/>
        <v>A1</v>
      </c>
      <c r="AL32" s="39" t="str">
        <f t="shared" si="14"/>
        <v>A2</v>
      </c>
      <c r="AM32" s="39" t="str">
        <f t="shared" si="15"/>
        <v>B1</v>
      </c>
      <c r="AN32" s="39" t="str">
        <f t="shared" si="16"/>
        <v>C1</v>
      </c>
      <c r="AO32" s="39">
        <f t="shared" si="17"/>
        <v>0</v>
      </c>
      <c r="AP32" s="40">
        <f t="shared" si="18"/>
        <v>91</v>
      </c>
      <c r="AQ32" s="40">
        <f t="shared" si="19"/>
        <v>89</v>
      </c>
      <c r="AR32" s="40">
        <f t="shared" si="20"/>
        <v>72</v>
      </c>
      <c r="AS32" s="40">
        <f t="shared" si="21"/>
        <v>71</v>
      </c>
      <c r="AT32" s="40">
        <f t="shared" si="22"/>
        <v>71</v>
      </c>
      <c r="AU32" s="51">
        <v>184</v>
      </c>
      <c r="AV32" s="51">
        <v>71</v>
      </c>
      <c r="AW32" s="51" t="s">
        <v>41</v>
      </c>
      <c r="AX32" s="51">
        <v>2</v>
      </c>
      <c r="AY32" s="51">
        <v>91</v>
      </c>
      <c r="AZ32" s="51" t="s">
        <v>38</v>
      </c>
      <c r="BA32" s="51">
        <v>41</v>
      </c>
      <c r="BB32" s="51">
        <v>89</v>
      </c>
      <c r="BC32" s="51" t="s">
        <v>39</v>
      </c>
      <c r="BD32" s="51">
        <v>86</v>
      </c>
      <c r="BE32" s="51">
        <v>72</v>
      </c>
      <c r="BF32" s="51" t="s">
        <v>37</v>
      </c>
      <c r="BG32" s="51">
        <v>87</v>
      </c>
      <c r="BH32" s="51">
        <v>71</v>
      </c>
      <c r="BI32" s="51" t="s">
        <v>41</v>
      </c>
      <c r="BJ32" s="41">
        <f>IF(COUNTIF(AD32:AI32,0)=0,IF(COUNTIFS(AD32:AI32,"*F*")=0,SUM(LARGE(AD32:AI32,{1,2,3,4,5})),IF(COUNTIFS(AD32:AI32,"*F*")=1,SUM(LARGE(AD32:AI32,{1,2,3,4,5})),IF(COUNTIFS(AD32:AI32,"*F*")=2,"C",IF(COUNTIFS(AD32:AI32,"*F*")&gt;2,"F")))),IF(COUNTIFS(AD32:AH32,"*F*")=0,SUM(AD32:AH32),IF(COUNTIFS(AD32:AH32,"*F*")=1,"C",IF(COUNTIFS(AD32:AH32,"*F*")&gt;=2,"F"))))</f>
        <v>394</v>
      </c>
      <c r="BK32" s="42">
        <f t="shared" si="23"/>
        <v>78.8</v>
      </c>
    </row>
    <row r="33" spans="1:63" x14ac:dyDescent="0.25">
      <c r="A33" s="35">
        <v>31</v>
      </c>
      <c r="B33" s="36" t="s">
        <v>12</v>
      </c>
      <c r="C33" s="278">
        <v>17241765</v>
      </c>
      <c r="D33" s="278" t="s">
        <v>198</v>
      </c>
      <c r="E33" s="278" t="s">
        <v>15</v>
      </c>
      <c r="F33" s="278">
        <v>184</v>
      </c>
      <c r="G33" s="278">
        <v>71</v>
      </c>
      <c r="H33" s="278" t="s">
        <v>41</v>
      </c>
      <c r="I33" s="278">
        <v>2</v>
      </c>
      <c r="J33" s="278">
        <v>89</v>
      </c>
      <c r="K33" s="278" t="s">
        <v>39</v>
      </c>
      <c r="L33" s="278">
        <v>241</v>
      </c>
      <c r="M33" s="278">
        <v>55</v>
      </c>
      <c r="N33" s="278" t="s">
        <v>41</v>
      </c>
      <c r="O33" s="278">
        <v>86</v>
      </c>
      <c r="P33" s="278">
        <v>53</v>
      </c>
      <c r="Q33" s="278" t="s">
        <v>41</v>
      </c>
      <c r="R33" s="278">
        <v>87</v>
      </c>
      <c r="S33" s="278">
        <v>76</v>
      </c>
      <c r="T33" s="278" t="s">
        <v>36</v>
      </c>
      <c r="U33" s="19"/>
      <c r="V33" s="19"/>
      <c r="W33" s="19"/>
      <c r="X33" s="37">
        <f t="shared" si="0"/>
        <v>184</v>
      </c>
      <c r="Y33" s="37">
        <f t="shared" si="1"/>
        <v>2</v>
      </c>
      <c r="Z33" s="37">
        <f t="shared" si="2"/>
        <v>241</v>
      </c>
      <c r="AA33" s="37">
        <f t="shared" si="3"/>
        <v>86</v>
      </c>
      <c r="AB33" s="37">
        <f t="shared" si="4"/>
        <v>87</v>
      </c>
      <c r="AC33" s="37">
        <f t="shared" si="5"/>
        <v>0</v>
      </c>
      <c r="AD33" s="38">
        <f t="shared" si="6"/>
        <v>71</v>
      </c>
      <c r="AE33" s="38">
        <f t="shared" si="7"/>
        <v>89</v>
      </c>
      <c r="AF33" s="38">
        <f t="shared" si="8"/>
        <v>55</v>
      </c>
      <c r="AG33" s="38">
        <f t="shared" si="9"/>
        <v>53</v>
      </c>
      <c r="AH33" s="38">
        <f t="shared" si="10"/>
        <v>76</v>
      </c>
      <c r="AI33" s="38">
        <f t="shared" si="11"/>
        <v>0</v>
      </c>
      <c r="AJ33" s="39" t="str">
        <f t="shared" si="12"/>
        <v>C1</v>
      </c>
      <c r="AK33" s="39" t="str">
        <f t="shared" si="13"/>
        <v>A2</v>
      </c>
      <c r="AL33" s="39" t="str">
        <f t="shared" si="14"/>
        <v>C1</v>
      </c>
      <c r="AM33" s="39" t="str">
        <f t="shared" si="15"/>
        <v>C1</v>
      </c>
      <c r="AN33" s="39" t="str">
        <f t="shared" si="16"/>
        <v>B2</v>
      </c>
      <c r="AO33" s="39">
        <f t="shared" si="17"/>
        <v>0</v>
      </c>
      <c r="AP33" s="40">
        <f t="shared" si="18"/>
        <v>89</v>
      </c>
      <c r="AQ33" s="40">
        <f t="shared" si="19"/>
        <v>76</v>
      </c>
      <c r="AR33" s="40">
        <f t="shared" si="20"/>
        <v>71</v>
      </c>
      <c r="AS33" s="40">
        <f t="shared" si="21"/>
        <v>55</v>
      </c>
      <c r="AT33" s="40">
        <f t="shared" si="22"/>
        <v>53</v>
      </c>
      <c r="AU33" s="51">
        <v>184</v>
      </c>
      <c r="AV33" s="51">
        <v>71</v>
      </c>
      <c r="AW33" s="51" t="s">
        <v>41</v>
      </c>
      <c r="AX33" s="51">
        <v>2</v>
      </c>
      <c r="AY33" s="51">
        <v>89</v>
      </c>
      <c r="AZ33" s="51" t="s">
        <v>39</v>
      </c>
      <c r="BA33" s="51">
        <v>241</v>
      </c>
      <c r="BB33" s="51">
        <v>55</v>
      </c>
      <c r="BC33" s="51" t="s">
        <v>41</v>
      </c>
      <c r="BD33" s="51">
        <v>86</v>
      </c>
      <c r="BE33" s="51">
        <v>53</v>
      </c>
      <c r="BF33" s="51" t="s">
        <v>41</v>
      </c>
      <c r="BG33" s="51">
        <v>87</v>
      </c>
      <c r="BH33" s="51">
        <v>76</v>
      </c>
      <c r="BI33" s="51" t="s">
        <v>36</v>
      </c>
      <c r="BJ33" s="41">
        <f>IF(COUNTIF(AD33:AI33,0)=0,IF(COUNTIFS(AD33:AI33,"*F*")=0,SUM(LARGE(AD33:AI33,{1,2,3,4,5})),IF(COUNTIFS(AD33:AI33,"*F*")=1,SUM(LARGE(AD33:AI33,{1,2,3,4,5})),IF(COUNTIFS(AD33:AI33,"*F*")=2,"C",IF(COUNTIFS(AD33:AI33,"*F*")&gt;2,"F")))),IF(COUNTIFS(AD33:AH33,"*F*")=0,SUM(AD33:AH33),IF(COUNTIFS(AD33:AH33,"*F*")=1,"C",IF(COUNTIFS(AD33:AH33,"*F*")&gt;=2,"F"))))</f>
        <v>344</v>
      </c>
      <c r="BK33" s="42">
        <f t="shared" si="23"/>
        <v>68.8</v>
      </c>
    </row>
    <row r="34" spans="1:63" x14ac:dyDescent="0.25">
      <c r="A34" s="35">
        <v>32</v>
      </c>
      <c r="B34" s="36" t="s">
        <v>12</v>
      </c>
      <c r="C34" s="278">
        <v>17241766</v>
      </c>
      <c r="D34" s="278" t="s">
        <v>199</v>
      </c>
      <c r="E34" s="278" t="s">
        <v>15</v>
      </c>
      <c r="F34" s="278">
        <v>184</v>
      </c>
      <c r="G34" s="278">
        <v>93</v>
      </c>
      <c r="H34" s="278" t="s">
        <v>38</v>
      </c>
      <c r="I34" s="278">
        <v>2</v>
      </c>
      <c r="J34" s="278">
        <v>84</v>
      </c>
      <c r="K34" s="278" t="s">
        <v>37</v>
      </c>
      <c r="L34" s="278">
        <v>41</v>
      </c>
      <c r="M34" s="278">
        <v>83</v>
      </c>
      <c r="N34" s="278" t="s">
        <v>39</v>
      </c>
      <c r="O34" s="278">
        <v>86</v>
      </c>
      <c r="P34" s="278">
        <v>60</v>
      </c>
      <c r="Q34" s="278" t="s">
        <v>36</v>
      </c>
      <c r="R34" s="278">
        <v>87</v>
      </c>
      <c r="S34" s="278">
        <v>73</v>
      </c>
      <c r="T34" s="278" t="s">
        <v>41</v>
      </c>
      <c r="U34" s="19"/>
      <c r="V34" s="19"/>
      <c r="W34" s="19"/>
      <c r="X34" s="37">
        <f t="shared" si="0"/>
        <v>184</v>
      </c>
      <c r="Y34" s="37">
        <f t="shared" si="1"/>
        <v>2</v>
      </c>
      <c r="Z34" s="37">
        <f t="shared" si="2"/>
        <v>41</v>
      </c>
      <c r="AA34" s="37">
        <f t="shared" si="3"/>
        <v>86</v>
      </c>
      <c r="AB34" s="37">
        <f t="shared" si="4"/>
        <v>87</v>
      </c>
      <c r="AC34" s="37">
        <f t="shared" si="5"/>
        <v>0</v>
      </c>
      <c r="AD34" s="38">
        <f t="shared" si="6"/>
        <v>93</v>
      </c>
      <c r="AE34" s="38">
        <f t="shared" si="7"/>
        <v>84</v>
      </c>
      <c r="AF34" s="38">
        <f t="shared" si="8"/>
        <v>83</v>
      </c>
      <c r="AG34" s="38">
        <f t="shared" si="9"/>
        <v>60</v>
      </c>
      <c r="AH34" s="38">
        <f t="shared" si="10"/>
        <v>73</v>
      </c>
      <c r="AI34" s="38">
        <f t="shared" si="11"/>
        <v>0</v>
      </c>
      <c r="AJ34" s="39" t="str">
        <f t="shared" si="12"/>
        <v>A1</v>
      </c>
      <c r="AK34" s="39" t="str">
        <f t="shared" si="13"/>
        <v>B1</v>
      </c>
      <c r="AL34" s="39" t="str">
        <f t="shared" si="14"/>
        <v>A2</v>
      </c>
      <c r="AM34" s="39" t="str">
        <f t="shared" si="15"/>
        <v>B2</v>
      </c>
      <c r="AN34" s="39" t="str">
        <f t="shared" si="16"/>
        <v>C1</v>
      </c>
      <c r="AO34" s="39">
        <f t="shared" si="17"/>
        <v>0</v>
      </c>
      <c r="AP34" s="40">
        <f t="shared" si="18"/>
        <v>93</v>
      </c>
      <c r="AQ34" s="40">
        <f t="shared" si="19"/>
        <v>84</v>
      </c>
      <c r="AR34" s="40">
        <f t="shared" si="20"/>
        <v>83</v>
      </c>
      <c r="AS34" s="40">
        <f t="shared" si="21"/>
        <v>73</v>
      </c>
      <c r="AT34" s="40">
        <f t="shared" si="22"/>
        <v>60</v>
      </c>
      <c r="AU34" s="51">
        <v>184</v>
      </c>
      <c r="AV34" s="51">
        <v>93</v>
      </c>
      <c r="AW34" s="51" t="s">
        <v>38</v>
      </c>
      <c r="AX34" s="51">
        <v>2</v>
      </c>
      <c r="AY34" s="51">
        <v>84</v>
      </c>
      <c r="AZ34" s="51" t="s">
        <v>37</v>
      </c>
      <c r="BA34" s="51">
        <v>41</v>
      </c>
      <c r="BB34" s="51">
        <v>83</v>
      </c>
      <c r="BC34" s="51" t="s">
        <v>39</v>
      </c>
      <c r="BD34" s="51">
        <v>86</v>
      </c>
      <c r="BE34" s="51">
        <v>60</v>
      </c>
      <c r="BF34" s="51" t="s">
        <v>36</v>
      </c>
      <c r="BG34" s="51">
        <v>87</v>
      </c>
      <c r="BH34" s="51">
        <v>73</v>
      </c>
      <c r="BI34" s="51" t="s">
        <v>41</v>
      </c>
      <c r="BJ34" s="41">
        <f>IF(COUNTIF(AD34:AI34,0)=0,IF(COUNTIFS(AD34:AI34,"*F*")=0,SUM(LARGE(AD34:AI34,{1,2,3,4,5})),IF(COUNTIFS(AD34:AI34,"*F*")=1,SUM(LARGE(AD34:AI34,{1,2,3,4,5})),IF(COUNTIFS(AD34:AI34,"*F*")=2,"C",IF(COUNTIFS(AD34:AI34,"*F*")&gt;2,"F")))),IF(COUNTIFS(AD34:AH34,"*F*")=0,SUM(AD34:AH34),IF(COUNTIFS(AD34:AH34,"*F*")=1,"C",IF(COUNTIFS(AD34:AH34,"*F*")&gt;=2,"F"))))</f>
        <v>393</v>
      </c>
      <c r="BK34" s="42">
        <f t="shared" si="23"/>
        <v>78.599999999999994</v>
      </c>
    </row>
    <row r="35" spans="1:63" x14ac:dyDescent="0.25">
      <c r="A35" s="35">
        <v>33</v>
      </c>
      <c r="B35" s="36" t="s">
        <v>12</v>
      </c>
      <c r="C35" s="278">
        <v>17241767</v>
      </c>
      <c r="D35" s="278" t="s">
        <v>200</v>
      </c>
      <c r="E35" s="278" t="s">
        <v>15</v>
      </c>
      <c r="F35" s="278">
        <v>184</v>
      </c>
      <c r="G35" s="278">
        <v>62</v>
      </c>
      <c r="H35" s="278" t="s">
        <v>40</v>
      </c>
      <c r="I35" s="278">
        <v>2</v>
      </c>
      <c r="J35" s="278">
        <v>83</v>
      </c>
      <c r="K35" s="278" t="s">
        <v>37</v>
      </c>
      <c r="L35" s="278">
        <v>241</v>
      </c>
      <c r="M35" s="278">
        <v>51</v>
      </c>
      <c r="N35" s="278" t="s">
        <v>41</v>
      </c>
      <c r="O35" s="278">
        <v>86</v>
      </c>
      <c r="P35" s="278">
        <v>38</v>
      </c>
      <c r="Q35" s="278" t="s">
        <v>42</v>
      </c>
      <c r="R35" s="278">
        <v>87</v>
      </c>
      <c r="S35" s="278">
        <v>60</v>
      </c>
      <c r="T35" s="278" t="s">
        <v>40</v>
      </c>
      <c r="U35" s="19"/>
      <c r="V35" s="19"/>
      <c r="W35" s="19"/>
      <c r="X35" s="37">
        <f t="shared" ref="X35:X56" si="24">F35</f>
        <v>184</v>
      </c>
      <c r="Y35" s="37">
        <f t="shared" ref="Y35:Y56" si="25">I35</f>
        <v>2</v>
      </c>
      <c r="Z35" s="37">
        <f t="shared" ref="Z35:Z56" si="26">L35</f>
        <v>241</v>
      </c>
      <c r="AA35" s="37">
        <f t="shared" ref="AA35:AA56" si="27">O35</f>
        <v>86</v>
      </c>
      <c r="AB35" s="37">
        <f t="shared" ref="AB35:AB56" si="28">R35</f>
        <v>87</v>
      </c>
      <c r="AC35" s="37">
        <f t="shared" ref="AC35:AC56" si="29">U35</f>
        <v>0</v>
      </c>
      <c r="AD35" s="38">
        <f t="shared" ref="AD35:AD56" si="30">G35</f>
        <v>62</v>
      </c>
      <c r="AE35" s="38">
        <f t="shared" ref="AE35:AE56" si="31">J35</f>
        <v>83</v>
      </c>
      <c r="AF35" s="38">
        <f t="shared" ref="AF35:AF56" si="32">M35</f>
        <v>51</v>
      </c>
      <c r="AG35" s="38">
        <f t="shared" ref="AG35:AG56" si="33">P35</f>
        <v>38</v>
      </c>
      <c r="AH35" s="38">
        <f t="shared" ref="AH35:AH56" si="34">S35</f>
        <v>60</v>
      </c>
      <c r="AI35" s="38">
        <f t="shared" ref="AI35:AI56" si="35">V35</f>
        <v>0</v>
      </c>
      <c r="AJ35" s="39" t="str">
        <f t="shared" ref="AJ35:AJ56" si="36">H35</f>
        <v>C2</v>
      </c>
      <c r="AK35" s="39" t="str">
        <f t="shared" ref="AK35:AK56" si="37">K35</f>
        <v>B1</v>
      </c>
      <c r="AL35" s="39" t="str">
        <f t="shared" ref="AL35:AL56" si="38">N35</f>
        <v>C1</v>
      </c>
      <c r="AM35" s="39" t="str">
        <f t="shared" ref="AM35:AM56" si="39">Q35</f>
        <v>D1</v>
      </c>
      <c r="AN35" s="39" t="str">
        <f t="shared" ref="AN35:AN56" si="40">T35</f>
        <v>C2</v>
      </c>
      <c r="AO35" s="39">
        <f t="shared" ref="AO35:AO56" si="41">W35</f>
        <v>0</v>
      </c>
      <c r="AP35" s="40">
        <f t="shared" si="18"/>
        <v>83</v>
      </c>
      <c r="AQ35" s="40">
        <f t="shared" si="19"/>
        <v>62</v>
      </c>
      <c r="AR35" s="40">
        <f t="shared" si="20"/>
        <v>60</v>
      </c>
      <c r="AS35" s="40">
        <f t="shared" si="21"/>
        <v>51</v>
      </c>
      <c r="AT35" s="40">
        <f t="shared" si="22"/>
        <v>38</v>
      </c>
      <c r="AU35" s="51">
        <v>184</v>
      </c>
      <c r="AV35" s="51">
        <v>62</v>
      </c>
      <c r="AW35" s="51" t="s">
        <v>40</v>
      </c>
      <c r="AX35" s="51">
        <v>2</v>
      </c>
      <c r="AY35" s="51">
        <v>83</v>
      </c>
      <c r="AZ35" s="51" t="s">
        <v>37</v>
      </c>
      <c r="BA35" s="51">
        <v>241</v>
      </c>
      <c r="BB35" s="51">
        <v>51</v>
      </c>
      <c r="BC35" s="51" t="s">
        <v>41</v>
      </c>
      <c r="BD35" s="51">
        <v>86</v>
      </c>
      <c r="BE35" s="51">
        <v>38</v>
      </c>
      <c r="BF35" s="51" t="s">
        <v>42</v>
      </c>
      <c r="BG35" s="51">
        <v>87</v>
      </c>
      <c r="BH35" s="51">
        <v>60</v>
      </c>
      <c r="BI35" s="51" t="s">
        <v>40</v>
      </c>
      <c r="BJ35" s="41">
        <f>IF(COUNTIF(AD35:AI35,0)=0,IF(COUNTIFS(AD35:AI35,"*F*")=0,SUM(LARGE(AD35:AI35,{1,2,3,4,5})),IF(COUNTIFS(AD35:AI35,"*F*")=1,SUM(LARGE(AD35:AI35,{1,2,3,4,5})),IF(COUNTIFS(AD35:AI35,"*F*")=2,"C",IF(COUNTIFS(AD35:AI35,"*F*")&gt;2,"F")))),IF(COUNTIFS(AD35:AH35,"*F*")=0,SUM(AD35:AH35),IF(COUNTIFS(AD35:AH35,"*F*")=1,"C",IF(COUNTIFS(AD35:AH35,"*F*")&gt;=2,"F"))))</f>
        <v>294</v>
      </c>
      <c r="BK35" s="42">
        <f t="shared" si="23"/>
        <v>58.8</v>
      </c>
    </row>
    <row r="36" spans="1:63" x14ac:dyDescent="0.25">
      <c r="A36" s="35">
        <v>34</v>
      </c>
      <c r="B36" s="36" t="s">
        <v>12</v>
      </c>
      <c r="C36" s="278">
        <v>17241768</v>
      </c>
      <c r="D36" s="278" t="s">
        <v>201</v>
      </c>
      <c r="E36" s="278" t="s">
        <v>15</v>
      </c>
      <c r="F36" s="278">
        <v>184</v>
      </c>
      <c r="G36" s="278">
        <v>81</v>
      </c>
      <c r="H36" s="278" t="s">
        <v>37</v>
      </c>
      <c r="I36" s="278">
        <v>2</v>
      </c>
      <c r="J36" s="278">
        <v>88</v>
      </c>
      <c r="K36" s="278" t="s">
        <v>39</v>
      </c>
      <c r="L36" s="278">
        <v>41</v>
      </c>
      <c r="M36" s="278">
        <v>70</v>
      </c>
      <c r="N36" s="278" t="s">
        <v>37</v>
      </c>
      <c r="O36" s="278">
        <v>86</v>
      </c>
      <c r="P36" s="278">
        <v>51</v>
      </c>
      <c r="Q36" s="278" t="s">
        <v>41</v>
      </c>
      <c r="R36" s="278">
        <v>87</v>
      </c>
      <c r="S36" s="278">
        <v>66</v>
      </c>
      <c r="T36" s="278" t="s">
        <v>40</v>
      </c>
      <c r="U36" s="19"/>
      <c r="V36" s="19"/>
      <c r="W36" s="19"/>
      <c r="X36" s="37">
        <f t="shared" si="24"/>
        <v>184</v>
      </c>
      <c r="Y36" s="37">
        <f t="shared" si="25"/>
        <v>2</v>
      </c>
      <c r="Z36" s="37">
        <f t="shared" si="26"/>
        <v>41</v>
      </c>
      <c r="AA36" s="37">
        <f t="shared" si="27"/>
        <v>86</v>
      </c>
      <c r="AB36" s="37">
        <f t="shared" si="28"/>
        <v>87</v>
      </c>
      <c r="AC36" s="37">
        <f t="shared" si="29"/>
        <v>0</v>
      </c>
      <c r="AD36" s="38">
        <f t="shared" si="30"/>
        <v>81</v>
      </c>
      <c r="AE36" s="38">
        <f t="shared" si="31"/>
        <v>88</v>
      </c>
      <c r="AF36" s="38">
        <f t="shared" si="32"/>
        <v>70</v>
      </c>
      <c r="AG36" s="38">
        <f t="shared" si="33"/>
        <v>51</v>
      </c>
      <c r="AH36" s="38">
        <f t="shared" si="34"/>
        <v>66</v>
      </c>
      <c r="AI36" s="38">
        <f t="shared" si="35"/>
        <v>0</v>
      </c>
      <c r="AJ36" s="39" t="str">
        <f t="shared" si="36"/>
        <v>B1</v>
      </c>
      <c r="AK36" s="39" t="str">
        <f t="shared" si="37"/>
        <v>A2</v>
      </c>
      <c r="AL36" s="39" t="str">
        <f t="shared" si="38"/>
        <v>B1</v>
      </c>
      <c r="AM36" s="39" t="str">
        <f t="shared" si="39"/>
        <v>C1</v>
      </c>
      <c r="AN36" s="39" t="str">
        <f t="shared" si="40"/>
        <v>C2</v>
      </c>
      <c r="AO36" s="39">
        <f t="shared" si="41"/>
        <v>0</v>
      </c>
      <c r="AP36" s="40">
        <f t="shared" si="18"/>
        <v>88</v>
      </c>
      <c r="AQ36" s="40">
        <f t="shared" si="19"/>
        <v>81</v>
      </c>
      <c r="AR36" s="40">
        <f t="shared" si="20"/>
        <v>70</v>
      </c>
      <c r="AS36" s="40">
        <f t="shared" si="21"/>
        <v>66</v>
      </c>
      <c r="AT36" s="40">
        <f t="shared" si="22"/>
        <v>51</v>
      </c>
      <c r="AU36" s="51">
        <v>184</v>
      </c>
      <c r="AV36" s="51">
        <v>81</v>
      </c>
      <c r="AW36" s="51" t="s">
        <v>37</v>
      </c>
      <c r="AX36" s="51">
        <v>2</v>
      </c>
      <c r="AY36" s="51">
        <v>88</v>
      </c>
      <c r="AZ36" s="51" t="s">
        <v>39</v>
      </c>
      <c r="BA36" s="51">
        <v>41</v>
      </c>
      <c r="BB36" s="51">
        <v>70</v>
      </c>
      <c r="BC36" s="51" t="s">
        <v>37</v>
      </c>
      <c r="BD36" s="51">
        <v>86</v>
      </c>
      <c r="BE36" s="51">
        <v>51</v>
      </c>
      <c r="BF36" s="51" t="s">
        <v>41</v>
      </c>
      <c r="BG36" s="51">
        <v>87</v>
      </c>
      <c r="BH36" s="51">
        <v>66</v>
      </c>
      <c r="BI36" s="51" t="s">
        <v>40</v>
      </c>
      <c r="BJ36" s="41">
        <f>IF(COUNTIF(AD36:AI36,0)=0,IF(COUNTIFS(AD36:AI36,"*F*")=0,SUM(LARGE(AD36:AI36,{1,2,3,4,5})),IF(COUNTIFS(AD36:AI36,"*F*")=1,SUM(LARGE(AD36:AI36,{1,2,3,4,5})),IF(COUNTIFS(AD36:AI36,"*F*")=2,"C",IF(COUNTIFS(AD36:AI36,"*F*")&gt;2,"F")))),IF(COUNTIFS(AD36:AH36,"*F*")=0,SUM(AD36:AH36),IF(COUNTIFS(AD36:AH36,"*F*")=1,"C",IF(COUNTIFS(AD36:AH36,"*F*")&gt;=2,"F"))))</f>
        <v>356</v>
      </c>
      <c r="BK36" s="42">
        <f t="shared" si="23"/>
        <v>71.2</v>
      </c>
    </row>
    <row r="37" spans="1:63" x14ac:dyDescent="0.25">
      <c r="A37" s="35">
        <v>35</v>
      </c>
      <c r="B37" s="36" t="s">
        <v>12</v>
      </c>
      <c r="C37" s="278">
        <v>17241769</v>
      </c>
      <c r="D37" s="278" t="s">
        <v>173</v>
      </c>
      <c r="E37" s="278" t="s">
        <v>15</v>
      </c>
      <c r="F37" s="278">
        <v>184</v>
      </c>
      <c r="G37" s="278">
        <v>93</v>
      </c>
      <c r="H37" s="278" t="s">
        <v>38</v>
      </c>
      <c r="I37" s="278">
        <v>2</v>
      </c>
      <c r="J37" s="278">
        <v>93</v>
      </c>
      <c r="K37" s="278" t="s">
        <v>38</v>
      </c>
      <c r="L37" s="278">
        <v>41</v>
      </c>
      <c r="M37" s="278">
        <v>87</v>
      </c>
      <c r="N37" s="278" t="s">
        <v>39</v>
      </c>
      <c r="O37" s="278">
        <v>86</v>
      </c>
      <c r="P37" s="278">
        <v>83</v>
      </c>
      <c r="Q37" s="278" t="s">
        <v>39</v>
      </c>
      <c r="R37" s="278">
        <v>87</v>
      </c>
      <c r="S37" s="278">
        <v>95</v>
      </c>
      <c r="T37" s="278" t="s">
        <v>38</v>
      </c>
      <c r="U37" s="19"/>
      <c r="V37" s="19"/>
      <c r="W37" s="19"/>
      <c r="X37" s="37">
        <f t="shared" si="24"/>
        <v>184</v>
      </c>
      <c r="Y37" s="37">
        <f t="shared" si="25"/>
        <v>2</v>
      </c>
      <c r="Z37" s="37">
        <f t="shared" si="26"/>
        <v>41</v>
      </c>
      <c r="AA37" s="37">
        <f t="shared" si="27"/>
        <v>86</v>
      </c>
      <c r="AB37" s="37">
        <f t="shared" si="28"/>
        <v>87</v>
      </c>
      <c r="AC37" s="37">
        <f t="shared" si="29"/>
        <v>0</v>
      </c>
      <c r="AD37" s="38">
        <f t="shared" si="30"/>
        <v>93</v>
      </c>
      <c r="AE37" s="38">
        <f t="shared" si="31"/>
        <v>93</v>
      </c>
      <c r="AF37" s="38">
        <f t="shared" si="32"/>
        <v>87</v>
      </c>
      <c r="AG37" s="38">
        <f t="shared" si="33"/>
        <v>83</v>
      </c>
      <c r="AH37" s="38">
        <f t="shared" si="34"/>
        <v>95</v>
      </c>
      <c r="AI37" s="38">
        <f t="shared" si="35"/>
        <v>0</v>
      </c>
      <c r="AJ37" s="39" t="str">
        <f t="shared" si="36"/>
        <v>A1</v>
      </c>
      <c r="AK37" s="39" t="str">
        <f t="shared" si="37"/>
        <v>A1</v>
      </c>
      <c r="AL37" s="39" t="str">
        <f t="shared" si="38"/>
        <v>A2</v>
      </c>
      <c r="AM37" s="39" t="str">
        <f t="shared" si="39"/>
        <v>A2</v>
      </c>
      <c r="AN37" s="39" t="str">
        <f t="shared" si="40"/>
        <v>A1</v>
      </c>
      <c r="AO37" s="39">
        <f t="shared" si="41"/>
        <v>0</v>
      </c>
      <c r="AP37" s="40">
        <f t="shared" si="18"/>
        <v>95</v>
      </c>
      <c r="AQ37" s="40">
        <f t="shared" si="19"/>
        <v>93</v>
      </c>
      <c r="AR37" s="40">
        <f t="shared" si="20"/>
        <v>93</v>
      </c>
      <c r="AS37" s="40">
        <f t="shared" si="21"/>
        <v>87</v>
      </c>
      <c r="AT37" s="40">
        <f t="shared" si="22"/>
        <v>83</v>
      </c>
      <c r="AU37" s="51">
        <v>184</v>
      </c>
      <c r="AV37" s="51">
        <v>93</v>
      </c>
      <c r="AW37" s="51" t="s">
        <v>38</v>
      </c>
      <c r="AX37" s="51">
        <v>2</v>
      </c>
      <c r="AY37" s="51">
        <v>93</v>
      </c>
      <c r="AZ37" s="51" t="s">
        <v>38</v>
      </c>
      <c r="BA37" s="51">
        <v>41</v>
      </c>
      <c r="BB37" s="51">
        <v>87</v>
      </c>
      <c r="BC37" s="51" t="s">
        <v>39</v>
      </c>
      <c r="BD37" s="51">
        <v>86</v>
      </c>
      <c r="BE37" s="51">
        <v>83</v>
      </c>
      <c r="BF37" s="51" t="s">
        <v>39</v>
      </c>
      <c r="BG37" s="51">
        <v>87</v>
      </c>
      <c r="BH37" s="51">
        <v>95</v>
      </c>
      <c r="BI37" s="51" t="s">
        <v>38</v>
      </c>
      <c r="BJ37" s="41">
        <f>IF(COUNTIF(AD37:AI37,0)=0,IF(COUNTIFS(AD37:AI37,"*F*")=0,SUM(LARGE(AD37:AI37,{1,2,3,4,5})),IF(COUNTIFS(AD37:AI37,"*F*")=1,SUM(LARGE(AD37:AI37,{1,2,3,4,5})),IF(COUNTIFS(AD37:AI37,"*F*")=2,"C",IF(COUNTIFS(AD37:AI37,"*F*")&gt;2,"F")))),IF(COUNTIFS(AD37:AH37,"*F*")=0,SUM(AD37:AH37),IF(COUNTIFS(AD37:AH37,"*F*")=1,"C",IF(COUNTIFS(AD37:AH37,"*F*")&gt;=2,"F"))))</f>
        <v>451</v>
      </c>
      <c r="BK37" s="42">
        <f t="shared" si="23"/>
        <v>90.2</v>
      </c>
    </row>
    <row r="38" spans="1:63" x14ac:dyDescent="0.25">
      <c r="A38" s="35">
        <v>36</v>
      </c>
      <c r="B38" s="36" t="s">
        <v>12</v>
      </c>
      <c r="C38" s="278">
        <v>17241770</v>
      </c>
      <c r="D38" s="278" t="s">
        <v>202</v>
      </c>
      <c r="E38" s="278" t="s">
        <v>15</v>
      </c>
      <c r="F38" s="278">
        <v>184</v>
      </c>
      <c r="G38" s="278">
        <v>68</v>
      </c>
      <c r="H38" s="278" t="s">
        <v>40</v>
      </c>
      <c r="I38" s="278">
        <v>2</v>
      </c>
      <c r="J38" s="278">
        <v>77</v>
      </c>
      <c r="K38" s="278" t="s">
        <v>36</v>
      </c>
      <c r="L38" s="278">
        <v>241</v>
      </c>
      <c r="M38" s="278">
        <v>71</v>
      </c>
      <c r="N38" s="278" t="s">
        <v>37</v>
      </c>
      <c r="O38" s="278">
        <v>86</v>
      </c>
      <c r="P38" s="278">
        <v>65</v>
      </c>
      <c r="Q38" s="278" t="s">
        <v>36</v>
      </c>
      <c r="R38" s="278">
        <v>87</v>
      </c>
      <c r="S38" s="278">
        <v>66</v>
      </c>
      <c r="T38" s="278" t="s">
        <v>40</v>
      </c>
      <c r="U38" s="19"/>
      <c r="V38" s="19"/>
      <c r="W38" s="19"/>
      <c r="X38" s="37">
        <f t="shared" si="24"/>
        <v>184</v>
      </c>
      <c r="Y38" s="37">
        <f t="shared" si="25"/>
        <v>2</v>
      </c>
      <c r="Z38" s="37">
        <f t="shared" si="26"/>
        <v>241</v>
      </c>
      <c r="AA38" s="37">
        <f t="shared" si="27"/>
        <v>86</v>
      </c>
      <c r="AB38" s="37">
        <f t="shared" si="28"/>
        <v>87</v>
      </c>
      <c r="AC38" s="37">
        <f t="shared" si="29"/>
        <v>0</v>
      </c>
      <c r="AD38" s="38">
        <f t="shared" si="30"/>
        <v>68</v>
      </c>
      <c r="AE38" s="38">
        <f t="shared" si="31"/>
        <v>77</v>
      </c>
      <c r="AF38" s="38">
        <f t="shared" si="32"/>
        <v>71</v>
      </c>
      <c r="AG38" s="38">
        <f t="shared" si="33"/>
        <v>65</v>
      </c>
      <c r="AH38" s="38">
        <f t="shared" si="34"/>
        <v>66</v>
      </c>
      <c r="AI38" s="38">
        <f t="shared" si="35"/>
        <v>0</v>
      </c>
      <c r="AJ38" s="39" t="str">
        <f t="shared" si="36"/>
        <v>C2</v>
      </c>
      <c r="AK38" s="39" t="str">
        <f t="shared" si="37"/>
        <v>B2</v>
      </c>
      <c r="AL38" s="39" t="str">
        <f t="shared" si="38"/>
        <v>B1</v>
      </c>
      <c r="AM38" s="39" t="str">
        <f t="shared" si="39"/>
        <v>B2</v>
      </c>
      <c r="AN38" s="39" t="str">
        <f t="shared" si="40"/>
        <v>C2</v>
      </c>
      <c r="AO38" s="39">
        <f t="shared" si="41"/>
        <v>0</v>
      </c>
      <c r="AP38" s="40">
        <f t="shared" si="18"/>
        <v>77</v>
      </c>
      <c r="AQ38" s="40">
        <f t="shared" si="19"/>
        <v>71</v>
      </c>
      <c r="AR38" s="40">
        <f t="shared" si="20"/>
        <v>68</v>
      </c>
      <c r="AS38" s="40">
        <f t="shared" si="21"/>
        <v>66</v>
      </c>
      <c r="AT38" s="40">
        <f t="shared" si="22"/>
        <v>65</v>
      </c>
      <c r="AU38" s="51">
        <v>184</v>
      </c>
      <c r="AV38" s="51">
        <v>68</v>
      </c>
      <c r="AW38" s="51" t="s">
        <v>40</v>
      </c>
      <c r="AX38" s="51">
        <v>2</v>
      </c>
      <c r="AY38" s="51">
        <v>77</v>
      </c>
      <c r="AZ38" s="51" t="s">
        <v>36</v>
      </c>
      <c r="BA38" s="51">
        <v>241</v>
      </c>
      <c r="BB38" s="51">
        <v>71</v>
      </c>
      <c r="BC38" s="51" t="s">
        <v>37</v>
      </c>
      <c r="BD38" s="51">
        <v>86</v>
      </c>
      <c r="BE38" s="51">
        <v>65</v>
      </c>
      <c r="BF38" s="51" t="s">
        <v>36</v>
      </c>
      <c r="BG38" s="51">
        <v>87</v>
      </c>
      <c r="BH38" s="51">
        <v>66</v>
      </c>
      <c r="BI38" s="51" t="s">
        <v>40</v>
      </c>
      <c r="BJ38" s="41">
        <f>IF(COUNTIF(AD38:AI38,0)=0,IF(COUNTIFS(AD38:AI38,"*F*")=0,SUM(LARGE(AD38:AI38,{1,2,3,4,5})),IF(COUNTIFS(AD38:AI38,"*F*")=1,SUM(LARGE(AD38:AI38,{1,2,3,4,5})),IF(COUNTIFS(AD38:AI38,"*F*")=2,"C",IF(COUNTIFS(AD38:AI38,"*F*")&gt;2,"F")))),IF(COUNTIFS(AD38:AH38,"*F*")=0,SUM(AD38:AH38),IF(COUNTIFS(AD38:AH38,"*F*")=1,"C",IF(COUNTIFS(AD38:AH38,"*F*")&gt;=2,"F"))))</f>
        <v>347</v>
      </c>
      <c r="BK38" s="42">
        <f t="shared" si="23"/>
        <v>69.400000000000006</v>
      </c>
    </row>
    <row r="39" spans="1:63" x14ac:dyDescent="0.25">
      <c r="A39" s="35">
        <v>37</v>
      </c>
      <c r="B39" s="36" t="s">
        <v>12</v>
      </c>
      <c r="C39" s="278">
        <v>17241771</v>
      </c>
      <c r="D39" s="278" t="s">
        <v>203</v>
      </c>
      <c r="E39" s="278" t="s">
        <v>15</v>
      </c>
      <c r="F39" s="278">
        <v>184</v>
      </c>
      <c r="G39" s="278">
        <v>66</v>
      </c>
      <c r="H39" s="278" t="s">
        <v>40</v>
      </c>
      <c r="I39" s="278">
        <v>2</v>
      </c>
      <c r="J39" s="278">
        <v>73</v>
      </c>
      <c r="K39" s="278" t="s">
        <v>41</v>
      </c>
      <c r="L39" s="278">
        <v>241</v>
      </c>
      <c r="M39" s="278">
        <v>49</v>
      </c>
      <c r="N39" s="278" t="s">
        <v>40</v>
      </c>
      <c r="O39" s="278">
        <v>86</v>
      </c>
      <c r="P39" s="278">
        <v>50</v>
      </c>
      <c r="Q39" s="278" t="s">
        <v>41</v>
      </c>
      <c r="R39" s="278">
        <v>87</v>
      </c>
      <c r="S39" s="278">
        <v>57</v>
      </c>
      <c r="T39" s="278" t="s">
        <v>42</v>
      </c>
      <c r="U39" s="19"/>
      <c r="V39" s="19"/>
      <c r="W39" s="19"/>
      <c r="X39" s="37">
        <f t="shared" si="24"/>
        <v>184</v>
      </c>
      <c r="Y39" s="37">
        <f t="shared" si="25"/>
        <v>2</v>
      </c>
      <c r="Z39" s="37">
        <f t="shared" si="26"/>
        <v>241</v>
      </c>
      <c r="AA39" s="37">
        <f t="shared" si="27"/>
        <v>86</v>
      </c>
      <c r="AB39" s="37">
        <f t="shared" si="28"/>
        <v>87</v>
      </c>
      <c r="AC39" s="37">
        <f t="shared" si="29"/>
        <v>0</v>
      </c>
      <c r="AD39" s="38">
        <f t="shared" si="30"/>
        <v>66</v>
      </c>
      <c r="AE39" s="38">
        <f t="shared" si="31"/>
        <v>73</v>
      </c>
      <c r="AF39" s="38">
        <f t="shared" si="32"/>
        <v>49</v>
      </c>
      <c r="AG39" s="38">
        <f t="shared" si="33"/>
        <v>50</v>
      </c>
      <c r="AH39" s="38">
        <f t="shared" si="34"/>
        <v>57</v>
      </c>
      <c r="AI39" s="38">
        <f t="shared" si="35"/>
        <v>0</v>
      </c>
      <c r="AJ39" s="39" t="str">
        <f t="shared" si="36"/>
        <v>C2</v>
      </c>
      <c r="AK39" s="39" t="str">
        <f t="shared" si="37"/>
        <v>C1</v>
      </c>
      <c r="AL39" s="39" t="str">
        <f t="shared" si="38"/>
        <v>C2</v>
      </c>
      <c r="AM39" s="39" t="str">
        <f t="shared" si="39"/>
        <v>C1</v>
      </c>
      <c r="AN39" s="39" t="str">
        <f t="shared" si="40"/>
        <v>D1</v>
      </c>
      <c r="AO39" s="39">
        <f t="shared" si="41"/>
        <v>0</v>
      </c>
      <c r="AP39" s="40">
        <f t="shared" si="18"/>
        <v>73</v>
      </c>
      <c r="AQ39" s="40">
        <f t="shared" si="19"/>
        <v>66</v>
      </c>
      <c r="AR39" s="40">
        <f t="shared" si="20"/>
        <v>57</v>
      </c>
      <c r="AS39" s="40">
        <f t="shared" si="21"/>
        <v>50</v>
      </c>
      <c r="AT39" s="40">
        <f t="shared" si="22"/>
        <v>49</v>
      </c>
      <c r="AU39" s="51">
        <v>184</v>
      </c>
      <c r="AV39" s="51">
        <v>66</v>
      </c>
      <c r="AW39" s="51" t="s">
        <v>40</v>
      </c>
      <c r="AX39" s="51">
        <v>2</v>
      </c>
      <c r="AY39" s="51">
        <v>73</v>
      </c>
      <c r="AZ39" s="51" t="s">
        <v>41</v>
      </c>
      <c r="BA39" s="51">
        <v>241</v>
      </c>
      <c r="BB39" s="51">
        <v>49</v>
      </c>
      <c r="BC39" s="51" t="s">
        <v>40</v>
      </c>
      <c r="BD39" s="51">
        <v>86</v>
      </c>
      <c r="BE39" s="51">
        <v>50</v>
      </c>
      <c r="BF39" s="51" t="s">
        <v>41</v>
      </c>
      <c r="BG39" s="51">
        <v>87</v>
      </c>
      <c r="BH39" s="51">
        <v>57</v>
      </c>
      <c r="BI39" s="51" t="s">
        <v>42</v>
      </c>
      <c r="BJ39" s="41">
        <f>IF(COUNTIF(AD39:AI39,0)=0,IF(COUNTIFS(AD39:AI39,"*F*")=0,SUM(LARGE(AD39:AI39,{1,2,3,4,5})),IF(COUNTIFS(AD39:AI39,"*F*")=1,SUM(LARGE(AD39:AI39,{1,2,3,4,5})),IF(COUNTIFS(AD39:AI39,"*F*")=2,"C",IF(COUNTIFS(AD39:AI39,"*F*")&gt;2,"F")))),IF(COUNTIFS(AD39:AH39,"*F*")=0,SUM(AD39:AH39),IF(COUNTIFS(AD39:AH39,"*F*")=1,"C",IF(COUNTIFS(AD39:AH39,"*F*")&gt;=2,"F"))))</f>
        <v>295</v>
      </c>
      <c r="BK39" s="42">
        <f t="shared" si="23"/>
        <v>59</v>
      </c>
    </row>
    <row r="40" spans="1:63" ht="15" customHeight="1" x14ac:dyDescent="0.25">
      <c r="A40" s="35">
        <v>38</v>
      </c>
      <c r="B40" s="36" t="s">
        <v>12</v>
      </c>
      <c r="C40" s="278">
        <v>17241772</v>
      </c>
      <c r="D40" s="278" t="s">
        <v>204</v>
      </c>
      <c r="E40" s="278" t="s">
        <v>15</v>
      </c>
      <c r="F40" s="278">
        <v>184</v>
      </c>
      <c r="G40" s="278">
        <v>89</v>
      </c>
      <c r="H40" s="278" t="s">
        <v>39</v>
      </c>
      <c r="I40" s="278">
        <v>2</v>
      </c>
      <c r="J40" s="278">
        <v>88</v>
      </c>
      <c r="K40" s="278" t="s">
        <v>39</v>
      </c>
      <c r="L40" s="278">
        <v>241</v>
      </c>
      <c r="M40" s="278">
        <v>84</v>
      </c>
      <c r="N40" s="278" t="s">
        <v>39</v>
      </c>
      <c r="O40" s="278">
        <v>86</v>
      </c>
      <c r="P40" s="278">
        <v>58</v>
      </c>
      <c r="Q40" s="278" t="s">
        <v>36</v>
      </c>
      <c r="R40" s="278">
        <v>87</v>
      </c>
      <c r="S40" s="278">
        <v>68</v>
      </c>
      <c r="T40" s="278" t="s">
        <v>41</v>
      </c>
      <c r="U40" s="19"/>
      <c r="V40" s="19"/>
      <c r="W40" s="19"/>
      <c r="X40" s="37">
        <f t="shared" si="24"/>
        <v>184</v>
      </c>
      <c r="Y40" s="37">
        <f t="shared" si="25"/>
        <v>2</v>
      </c>
      <c r="Z40" s="37">
        <f t="shared" si="26"/>
        <v>241</v>
      </c>
      <c r="AA40" s="37">
        <f t="shared" si="27"/>
        <v>86</v>
      </c>
      <c r="AB40" s="37">
        <f t="shared" si="28"/>
        <v>87</v>
      </c>
      <c r="AC40" s="37">
        <f t="shared" si="29"/>
        <v>0</v>
      </c>
      <c r="AD40" s="38">
        <f t="shared" si="30"/>
        <v>89</v>
      </c>
      <c r="AE40" s="38">
        <f t="shared" si="31"/>
        <v>88</v>
      </c>
      <c r="AF40" s="38">
        <f t="shared" si="32"/>
        <v>84</v>
      </c>
      <c r="AG40" s="38">
        <f t="shared" si="33"/>
        <v>58</v>
      </c>
      <c r="AH40" s="38">
        <f t="shared" si="34"/>
        <v>68</v>
      </c>
      <c r="AI40" s="38">
        <f t="shared" si="35"/>
        <v>0</v>
      </c>
      <c r="AJ40" s="39" t="str">
        <f t="shared" si="36"/>
        <v>A2</v>
      </c>
      <c r="AK40" s="39" t="str">
        <f t="shared" si="37"/>
        <v>A2</v>
      </c>
      <c r="AL40" s="39" t="str">
        <f t="shared" si="38"/>
        <v>A2</v>
      </c>
      <c r="AM40" s="39" t="str">
        <f t="shared" si="39"/>
        <v>B2</v>
      </c>
      <c r="AN40" s="39" t="str">
        <f t="shared" si="40"/>
        <v>C1</v>
      </c>
      <c r="AO40" s="39">
        <f t="shared" si="41"/>
        <v>0</v>
      </c>
      <c r="AP40" s="40">
        <f t="shared" si="18"/>
        <v>89</v>
      </c>
      <c r="AQ40" s="40">
        <f t="shared" si="19"/>
        <v>88</v>
      </c>
      <c r="AR40" s="40">
        <f t="shared" si="20"/>
        <v>84</v>
      </c>
      <c r="AS40" s="40">
        <f t="shared" si="21"/>
        <v>68</v>
      </c>
      <c r="AT40" s="40">
        <f t="shared" si="22"/>
        <v>58</v>
      </c>
      <c r="AU40" s="51">
        <v>184</v>
      </c>
      <c r="AV40" s="51">
        <v>89</v>
      </c>
      <c r="AW40" s="51" t="s">
        <v>39</v>
      </c>
      <c r="AX40" s="51">
        <v>2</v>
      </c>
      <c r="AY40" s="51">
        <v>88</v>
      </c>
      <c r="AZ40" s="51" t="s">
        <v>39</v>
      </c>
      <c r="BA40" s="51">
        <v>241</v>
      </c>
      <c r="BB40" s="51">
        <v>84</v>
      </c>
      <c r="BC40" s="51" t="s">
        <v>39</v>
      </c>
      <c r="BD40" s="51">
        <v>86</v>
      </c>
      <c r="BE40" s="51">
        <v>58</v>
      </c>
      <c r="BF40" s="51" t="s">
        <v>36</v>
      </c>
      <c r="BG40" s="51">
        <v>87</v>
      </c>
      <c r="BH40" s="51">
        <v>68</v>
      </c>
      <c r="BI40" s="51" t="s">
        <v>41</v>
      </c>
      <c r="BJ40" s="41">
        <f>IF(COUNTIF(AD40:AI40,0)=0,IF(COUNTIFS(AD40:AI40,"*F*")=0,SUM(LARGE(AD40:AI40,{1,2,3,4,5})),IF(COUNTIFS(AD40:AI40,"*F*")=1,SUM(LARGE(AD40:AI40,{1,2,3,4,5})),IF(COUNTIFS(AD40:AI40,"*F*")=2,"C",IF(COUNTIFS(AD40:AI40,"*F*")&gt;2,"F")))),IF(COUNTIFS(AD40:AH40,"*F*")=0,SUM(AD40:AH40),IF(COUNTIFS(AD40:AH40,"*F*")=1,"C",IF(COUNTIFS(AD40:AH40,"*F*")&gt;=2,"F"))))</f>
        <v>387</v>
      </c>
      <c r="BK40" s="42">
        <f t="shared" si="23"/>
        <v>77.400000000000006</v>
      </c>
    </row>
    <row r="41" spans="1:63" x14ac:dyDescent="0.25">
      <c r="A41" s="35">
        <v>39</v>
      </c>
      <c r="B41" s="36" t="s">
        <v>12</v>
      </c>
      <c r="C41" s="278">
        <v>17241773</v>
      </c>
      <c r="D41" s="278" t="s">
        <v>205</v>
      </c>
      <c r="E41" s="278" t="s">
        <v>19</v>
      </c>
      <c r="F41" s="278">
        <v>184</v>
      </c>
      <c r="G41" s="278">
        <v>69</v>
      </c>
      <c r="H41" s="278" t="s">
        <v>41</v>
      </c>
      <c r="I41" s="278">
        <v>2</v>
      </c>
      <c r="J41" s="278">
        <v>92</v>
      </c>
      <c r="K41" s="278" t="s">
        <v>38</v>
      </c>
      <c r="L41" s="278">
        <v>241</v>
      </c>
      <c r="M41" s="278">
        <v>44</v>
      </c>
      <c r="N41" s="278" t="s">
        <v>40</v>
      </c>
      <c r="O41" s="278">
        <v>86</v>
      </c>
      <c r="P41" s="278">
        <v>41</v>
      </c>
      <c r="Q41" s="278" t="s">
        <v>42</v>
      </c>
      <c r="R41" s="278">
        <v>87</v>
      </c>
      <c r="S41" s="278">
        <v>75</v>
      </c>
      <c r="T41" s="278" t="s">
        <v>36</v>
      </c>
      <c r="U41" s="19"/>
      <c r="V41" s="19"/>
      <c r="W41" s="19"/>
      <c r="X41" s="37">
        <f t="shared" si="24"/>
        <v>184</v>
      </c>
      <c r="Y41" s="37">
        <f t="shared" si="25"/>
        <v>2</v>
      </c>
      <c r="Z41" s="37">
        <f t="shared" si="26"/>
        <v>241</v>
      </c>
      <c r="AA41" s="37">
        <f t="shared" si="27"/>
        <v>86</v>
      </c>
      <c r="AB41" s="37">
        <f t="shared" si="28"/>
        <v>87</v>
      </c>
      <c r="AC41" s="37">
        <f t="shared" si="29"/>
        <v>0</v>
      </c>
      <c r="AD41" s="38">
        <f t="shared" si="30"/>
        <v>69</v>
      </c>
      <c r="AE41" s="38">
        <f t="shared" si="31"/>
        <v>92</v>
      </c>
      <c r="AF41" s="38">
        <f t="shared" si="32"/>
        <v>44</v>
      </c>
      <c r="AG41" s="38">
        <f t="shared" si="33"/>
        <v>41</v>
      </c>
      <c r="AH41" s="38">
        <f t="shared" si="34"/>
        <v>75</v>
      </c>
      <c r="AI41" s="38">
        <f t="shared" si="35"/>
        <v>0</v>
      </c>
      <c r="AJ41" s="39" t="str">
        <f t="shared" si="36"/>
        <v>C1</v>
      </c>
      <c r="AK41" s="39" t="str">
        <f t="shared" si="37"/>
        <v>A1</v>
      </c>
      <c r="AL41" s="39" t="str">
        <f t="shared" si="38"/>
        <v>C2</v>
      </c>
      <c r="AM41" s="39" t="str">
        <f t="shared" si="39"/>
        <v>D1</v>
      </c>
      <c r="AN41" s="39" t="str">
        <f t="shared" si="40"/>
        <v>B2</v>
      </c>
      <c r="AO41" s="39">
        <f t="shared" si="41"/>
        <v>0</v>
      </c>
      <c r="AP41" s="40">
        <f t="shared" si="18"/>
        <v>92</v>
      </c>
      <c r="AQ41" s="40">
        <f t="shared" si="19"/>
        <v>75</v>
      </c>
      <c r="AR41" s="40">
        <f t="shared" si="20"/>
        <v>69</v>
      </c>
      <c r="AS41" s="40">
        <f t="shared" si="21"/>
        <v>44</v>
      </c>
      <c r="AT41" s="40">
        <f t="shared" si="22"/>
        <v>41</v>
      </c>
      <c r="AU41" s="51">
        <v>184</v>
      </c>
      <c r="AV41" s="51">
        <v>69</v>
      </c>
      <c r="AW41" s="51" t="s">
        <v>41</v>
      </c>
      <c r="AX41" s="51">
        <v>2</v>
      </c>
      <c r="AY41" s="51">
        <v>92</v>
      </c>
      <c r="AZ41" s="51" t="s">
        <v>38</v>
      </c>
      <c r="BA41" s="51">
        <v>241</v>
      </c>
      <c r="BB41" s="51">
        <v>44</v>
      </c>
      <c r="BC41" s="51" t="s">
        <v>40</v>
      </c>
      <c r="BD41" s="51">
        <v>86</v>
      </c>
      <c r="BE41" s="51">
        <v>41</v>
      </c>
      <c r="BF41" s="51" t="s">
        <v>42</v>
      </c>
      <c r="BG41" s="51">
        <v>87</v>
      </c>
      <c r="BH41" s="51">
        <v>75</v>
      </c>
      <c r="BI41" s="51" t="s">
        <v>36</v>
      </c>
      <c r="BJ41" s="41">
        <f>IF(COUNTIF(AD41:AI41,0)=0,IF(COUNTIFS(AD41:AI41,"*F*")=0,SUM(LARGE(AD41:AI41,{1,2,3,4,5})),IF(COUNTIFS(AD41:AI41,"*F*")=1,SUM(LARGE(AD41:AI41,{1,2,3,4,5})),IF(COUNTIFS(AD41:AI41,"*F*")=2,"C",IF(COUNTIFS(AD41:AI41,"*F*")&gt;2,"F")))),IF(COUNTIFS(AD41:AH41,"*F*")=0,SUM(AD41:AH41),IF(COUNTIFS(AD41:AH41,"*F*")=1,"C",IF(COUNTIFS(AD41:AH41,"*F*")&gt;=2,"F"))))</f>
        <v>321</v>
      </c>
      <c r="BK41" s="42">
        <f t="shared" si="23"/>
        <v>64.2</v>
      </c>
    </row>
    <row r="42" spans="1:63" x14ac:dyDescent="0.25">
      <c r="A42" s="35">
        <v>40</v>
      </c>
      <c r="B42" s="36" t="s">
        <v>12</v>
      </c>
      <c r="C42" s="278">
        <v>17241774</v>
      </c>
      <c r="D42" s="278" t="s">
        <v>206</v>
      </c>
      <c r="E42" s="278" t="s">
        <v>15</v>
      </c>
      <c r="F42" s="278">
        <v>184</v>
      </c>
      <c r="G42" s="278">
        <v>74</v>
      </c>
      <c r="H42" s="278" t="s">
        <v>41</v>
      </c>
      <c r="I42" s="278">
        <v>2</v>
      </c>
      <c r="J42" s="278">
        <v>70</v>
      </c>
      <c r="K42" s="278" t="s">
        <v>41</v>
      </c>
      <c r="L42" s="278">
        <v>241</v>
      </c>
      <c r="M42" s="278">
        <v>55</v>
      </c>
      <c r="N42" s="278" t="s">
        <v>41</v>
      </c>
      <c r="O42" s="278">
        <v>86</v>
      </c>
      <c r="P42" s="278">
        <v>46</v>
      </c>
      <c r="Q42" s="278" t="s">
        <v>40</v>
      </c>
      <c r="R42" s="278">
        <v>87</v>
      </c>
      <c r="S42" s="278">
        <v>68</v>
      </c>
      <c r="T42" s="278" t="s">
        <v>41</v>
      </c>
      <c r="U42" s="19"/>
      <c r="V42" s="19"/>
      <c r="W42" s="19"/>
      <c r="X42" s="37">
        <f t="shared" si="24"/>
        <v>184</v>
      </c>
      <c r="Y42" s="37">
        <f t="shared" si="25"/>
        <v>2</v>
      </c>
      <c r="Z42" s="37">
        <f t="shared" si="26"/>
        <v>241</v>
      </c>
      <c r="AA42" s="37">
        <f t="shared" si="27"/>
        <v>86</v>
      </c>
      <c r="AB42" s="37">
        <f t="shared" si="28"/>
        <v>87</v>
      </c>
      <c r="AC42" s="37">
        <f t="shared" si="29"/>
        <v>0</v>
      </c>
      <c r="AD42" s="38">
        <f t="shared" si="30"/>
        <v>74</v>
      </c>
      <c r="AE42" s="38">
        <f t="shared" si="31"/>
        <v>70</v>
      </c>
      <c r="AF42" s="38">
        <f t="shared" si="32"/>
        <v>55</v>
      </c>
      <c r="AG42" s="38">
        <f t="shared" si="33"/>
        <v>46</v>
      </c>
      <c r="AH42" s="38">
        <f t="shared" si="34"/>
        <v>68</v>
      </c>
      <c r="AI42" s="38">
        <f t="shared" si="35"/>
        <v>0</v>
      </c>
      <c r="AJ42" s="39" t="str">
        <f t="shared" si="36"/>
        <v>C1</v>
      </c>
      <c r="AK42" s="39" t="str">
        <f t="shared" si="37"/>
        <v>C1</v>
      </c>
      <c r="AL42" s="39" t="str">
        <f t="shared" si="38"/>
        <v>C1</v>
      </c>
      <c r="AM42" s="39" t="str">
        <f t="shared" si="39"/>
        <v>C2</v>
      </c>
      <c r="AN42" s="39" t="str">
        <f t="shared" si="40"/>
        <v>C1</v>
      </c>
      <c r="AO42" s="39">
        <f t="shared" si="41"/>
        <v>0</v>
      </c>
      <c r="AP42" s="40">
        <f t="shared" si="18"/>
        <v>74</v>
      </c>
      <c r="AQ42" s="40">
        <f t="shared" si="19"/>
        <v>70</v>
      </c>
      <c r="AR42" s="40">
        <f t="shared" si="20"/>
        <v>68</v>
      </c>
      <c r="AS42" s="40">
        <f t="shared" si="21"/>
        <v>55</v>
      </c>
      <c r="AT42" s="40">
        <f t="shared" si="22"/>
        <v>46</v>
      </c>
      <c r="AU42" s="51">
        <v>184</v>
      </c>
      <c r="AV42" s="51">
        <v>74</v>
      </c>
      <c r="AW42" s="51" t="s">
        <v>41</v>
      </c>
      <c r="AX42" s="51">
        <v>2</v>
      </c>
      <c r="AY42" s="51">
        <v>70</v>
      </c>
      <c r="AZ42" s="51" t="s">
        <v>41</v>
      </c>
      <c r="BA42" s="51">
        <v>241</v>
      </c>
      <c r="BB42" s="51">
        <v>55</v>
      </c>
      <c r="BC42" s="51" t="s">
        <v>41</v>
      </c>
      <c r="BD42" s="51">
        <v>86</v>
      </c>
      <c r="BE42" s="51">
        <v>46</v>
      </c>
      <c r="BF42" s="51" t="s">
        <v>40</v>
      </c>
      <c r="BG42" s="51">
        <v>87</v>
      </c>
      <c r="BH42" s="51">
        <v>68</v>
      </c>
      <c r="BI42" s="51" t="s">
        <v>41</v>
      </c>
      <c r="BJ42" s="41">
        <f>IF(COUNTIF(AD42:AI42,0)=0,IF(COUNTIFS(AD42:AI42,"*F*")=0,SUM(LARGE(AD42:AI42,{1,2,3,4,5})),IF(COUNTIFS(AD42:AI42,"*F*")=1,SUM(LARGE(AD42:AI42,{1,2,3,4,5})),IF(COUNTIFS(AD42:AI42,"*F*")=2,"C",IF(COUNTIFS(AD42:AI42,"*F*")&gt;2,"F")))),IF(COUNTIFS(AD42:AH42,"*F*")=0,SUM(AD42:AH42),IF(COUNTIFS(AD42:AH42,"*F*")=1,"C",IF(COUNTIFS(AD42:AH42,"*F*")&gt;=2,"F"))))</f>
        <v>313</v>
      </c>
      <c r="BK42" s="42">
        <f t="shared" si="23"/>
        <v>62.6</v>
      </c>
    </row>
    <row r="43" spans="1:63" x14ac:dyDescent="0.25">
      <c r="A43" s="35">
        <v>41</v>
      </c>
      <c r="B43" s="36" t="s">
        <v>12</v>
      </c>
      <c r="C43" s="278">
        <v>17241775</v>
      </c>
      <c r="D43" s="278" t="s">
        <v>207</v>
      </c>
      <c r="E43" s="278" t="s">
        <v>19</v>
      </c>
      <c r="F43" s="278">
        <v>184</v>
      </c>
      <c r="G43" s="278">
        <v>98</v>
      </c>
      <c r="H43" s="278" t="s">
        <v>38</v>
      </c>
      <c r="I43" s="278">
        <v>2</v>
      </c>
      <c r="J43" s="278">
        <v>93</v>
      </c>
      <c r="K43" s="278" t="s">
        <v>38</v>
      </c>
      <c r="L43" s="278">
        <v>41</v>
      </c>
      <c r="M43" s="278">
        <v>98</v>
      </c>
      <c r="N43" s="278" t="s">
        <v>38</v>
      </c>
      <c r="O43" s="278">
        <v>86</v>
      </c>
      <c r="P43" s="278">
        <v>77</v>
      </c>
      <c r="Q43" s="278" t="s">
        <v>39</v>
      </c>
      <c r="R43" s="278">
        <v>87</v>
      </c>
      <c r="S43" s="278">
        <v>95</v>
      </c>
      <c r="T43" s="278" t="s">
        <v>38</v>
      </c>
      <c r="U43" s="19"/>
      <c r="V43" s="19"/>
      <c r="W43" s="19"/>
      <c r="X43" s="37">
        <f t="shared" si="24"/>
        <v>184</v>
      </c>
      <c r="Y43" s="37">
        <f t="shared" si="25"/>
        <v>2</v>
      </c>
      <c r="Z43" s="37">
        <f t="shared" si="26"/>
        <v>41</v>
      </c>
      <c r="AA43" s="37">
        <f t="shared" si="27"/>
        <v>86</v>
      </c>
      <c r="AB43" s="37">
        <f t="shared" si="28"/>
        <v>87</v>
      </c>
      <c r="AC43" s="37">
        <f t="shared" si="29"/>
        <v>0</v>
      </c>
      <c r="AD43" s="38">
        <f t="shared" si="30"/>
        <v>98</v>
      </c>
      <c r="AE43" s="38">
        <f t="shared" si="31"/>
        <v>93</v>
      </c>
      <c r="AF43" s="38">
        <f t="shared" si="32"/>
        <v>98</v>
      </c>
      <c r="AG43" s="38">
        <f t="shared" si="33"/>
        <v>77</v>
      </c>
      <c r="AH43" s="38">
        <f t="shared" si="34"/>
        <v>95</v>
      </c>
      <c r="AI43" s="38">
        <f t="shared" si="35"/>
        <v>0</v>
      </c>
      <c r="AJ43" s="39" t="str">
        <f t="shared" si="36"/>
        <v>A1</v>
      </c>
      <c r="AK43" s="39" t="str">
        <f t="shared" si="37"/>
        <v>A1</v>
      </c>
      <c r="AL43" s="39" t="str">
        <f t="shared" si="38"/>
        <v>A1</v>
      </c>
      <c r="AM43" s="39" t="str">
        <f t="shared" si="39"/>
        <v>A2</v>
      </c>
      <c r="AN43" s="39" t="str">
        <f t="shared" si="40"/>
        <v>A1</v>
      </c>
      <c r="AO43" s="39">
        <f t="shared" si="41"/>
        <v>0</v>
      </c>
      <c r="AP43" s="40">
        <f t="shared" si="18"/>
        <v>98</v>
      </c>
      <c r="AQ43" s="40">
        <f t="shared" si="19"/>
        <v>98</v>
      </c>
      <c r="AR43" s="40">
        <f t="shared" si="20"/>
        <v>95</v>
      </c>
      <c r="AS43" s="40">
        <f t="shared" si="21"/>
        <v>93</v>
      </c>
      <c r="AT43" s="40">
        <f t="shared" si="22"/>
        <v>77</v>
      </c>
      <c r="AU43" s="51">
        <v>184</v>
      </c>
      <c r="AV43" s="51">
        <v>98</v>
      </c>
      <c r="AW43" s="51" t="s">
        <v>38</v>
      </c>
      <c r="AX43" s="51">
        <v>2</v>
      </c>
      <c r="AY43" s="51">
        <v>93</v>
      </c>
      <c r="AZ43" s="51" t="s">
        <v>38</v>
      </c>
      <c r="BA43" s="51">
        <v>41</v>
      </c>
      <c r="BB43" s="51">
        <v>98</v>
      </c>
      <c r="BC43" s="51" t="s">
        <v>38</v>
      </c>
      <c r="BD43" s="51">
        <v>86</v>
      </c>
      <c r="BE43" s="51">
        <v>77</v>
      </c>
      <c r="BF43" s="51" t="s">
        <v>39</v>
      </c>
      <c r="BG43" s="51">
        <v>87</v>
      </c>
      <c r="BH43" s="51">
        <v>95</v>
      </c>
      <c r="BI43" s="51" t="s">
        <v>38</v>
      </c>
      <c r="BJ43" s="41">
        <f>IF(COUNTIF(AD43:AI43,0)=0,IF(COUNTIFS(AD43:AI43,"*F*")=0,SUM(LARGE(AD43:AI43,{1,2,3,4,5})),IF(COUNTIFS(AD43:AI43,"*F*")=1,SUM(LARGE(AD43:AI43,{1,2,3,4,5})),IF(COUNTIFS(AD43:AI43,"*F*")=2,"C",IF(COUNTIFS(AD43:AI43,"*F*")&gt;2,"F")))),IF(COUNTIFS(AD43:AH43,"*F*")=0,SUM(AD43:AH43),IF(COUNTIFS(AD43:AH43,"*F*")=1,"C",IF(COUNTIFS(AD43:AH43,"*F*")&gt;=2,"F"))))</f>
        <v>461</v>
      </c>
      <c r="BK43" s="42">
        <f t="shared" si="23"/>
        <v>92.2</v>
      </c>
    </row>
    <row r="44" spans="1:63" x14ac:dyDescent="0.25">
      <c r="A44" s="35">
        <v>42</v>
      </c>
      <c r="B44" s="36" t="s">
        <v>12</v>
      </c>
      <c r="C44" s="278">
        <v>17241776</v>
      </c>
      <c r="D44" s="278" t="s">
        <v>208</v>
      </c>
      <c r="E44" s="278" t="s">
        <v>19</v>
      </c>
      <c r="F44" s="278">
        <v>184</v>
      </c>
      <c r="G44" s="278">
        <v>72</v>
      </c>
      <c r="H44" s="278" t="s">
        <v>41</v>
      </c>
      <c r="I44" s="278">
        <v>2</v>
      </c>
      <c r="J44" s="278">
        <v>85</v>
      </c>
      <c r="K44" s="278" t="s">
        <v>39</v>
      </c>
      <c r="L44" s="278">
        <v>241</v>
      </c>
      <c r="M44" s="278">
        <v>64</v>
      </c>
      <c r="N44" s="278" t="s">
        <v>36</v>
      </c>
      <c r="O44" s="278">
        <v>86</v>
      </c>
      <c r="P44" s="278">
        <v>48</v>
      </c>
      <c r="Q44" s="278" t="s">
        <v>40</v>
      </c>
      <c r="R44" s="278">
        <v>87</v>
      </c>
      <c r="S44" s="278">
        <v>80</v>
      </c>
      <c r="T44" s="278" t="s">
        <v>36</v>
      </c>
      <c r="U44" s="19"/>
      <c r="V44" s="19"/>
      <c r="W44" s="19"/>
      <c r="X44" s="37">
        <f t="shared" si="24"/>
        <v>184</v>
      </c>
      <c r="Y44" s="37">
        <f t="shared" si="25"/>
        <v>2</v>
      </c>
      <c r="Z44" s="37">
        <f t="shared" si="26"/>
        <v>241</v>
      </c>
      <c r="AA44" s="37">
        <f t="shared" si="27"/>
        <v>86</v>
      </c>
      <c r="AB44" s="37">
        <f t="shared" si="28"/>
        <v>87</v>
      </c>
      <c r="AC44" s="37">
        <f t="shared" si="29"/>
        <v>0</v>
      </c>
      <c r="AD44" s="38">
        <f t="shared" si="30"/>
        <v>72</v>
      </c>
      <c r="AE44" s="38">
        <f t="shared" si="31"/>
        <v>85</v>
      </c>
      <c r="AF44" s="38">
        <f t="shared" si="32"/>
        <v>64</v>
      </c>
      <c r="AG44" s="38">
        <f t="shared" si="33"/>
        <v>48</v>
      </c>
      <c r="AH44" s="38">
        <f t="shared" si="34"/>
        <v>80</v>
      </c>
      <c r="AI44" s="38">
        <f t="shared" si="35"/>
        <v>0</v>
      </c>
      <c r="AJ44" s="39" t="str">
        <f t="shared" si="36"/>
        <v>C1</v>
      </c>
      <c r="AK44" s="39" t="str">
        <f t="shared" si="37"/>
        <v>A2</v>
      </c>
      <c r="AL44" s="39" t="str">
        <f t="shared" si="38"/>
        <v>B2</v>
      </c>
      <c r="AM44" s="39" t="str">
        <f t="shared" si="39"/>
        <v>C2</v>
      </c>
      <c r="AN44" s="39" t="str">
        <f t="shared" si="40"/>
        <v>B2</v>
      </c>
      <c r="AO44" s="39">
        <f t="shared" si="41"/>
        <v>0</v>
      </c>
      <c r="AP44" s="40">
        <f t="shared" si="18"/>
        <v>85</v>
      </c>
      <c r="AQ44" s="40">
        <f t="shared" si="19"/>
        <v>80</v>
      </c>
      <c r="AR44" s="40">
        <f t="shared" si="20"/>
        <v>72</v>
      </c>
      <c r="AS44" s="40">
        <f t="shared" si="21"/>
        <v>64</v>
      </c>
      <c r="AT44" s="40">
        <f t="shared" si="22"/>
        <v>48</v>
      </c>
      <c r="AU44" s="51">
        <v>184</v>
      </c>
      <c r="AV44" s="51">
        <v>72</v>
      </c>
      <c r="AW44" s="51" t="s">
        <v>41</v>
      </c>
      <c r="AX44" s="51">
        <v>2</v>
      </c>
      <c r="AY44" s="51">
        <v>85</v>
      </c>
      <c r="AZ44" s="51" t="s">
        <v>39</v>
      </c>
      <c r="BA44" s="51">
        <v>241</v>
      </c>
      <c r="BB44" s="51">
        <v>64</v>
      </c>
      <c r="BC44" s="51" t="s">
        <v>36</v>
      </c>
      <c r="BD44" s="51">
        <v>86</v>
      </c>
      <c r="BE44" s="51">
        <v>48</v>
      </c>
      <c r="BF44" s="51" t="s">
        <v>40</v>
      </c>
      <c r="BG44" s="51">
        <v>87</v>
      </c>
      <c r="BH44" s="51">
        <v>80</v>
      </c>
      <c r="BI44" s="51" t="s">
        <v>36</v>
      </c>
      <c r="BJ44" s="41">
        <f>IF(COUNTIF(AD44:AI44,0)=0,IF(COUNTIFS(AD44:AI44,"*F*")=0,SUM(LARGE(AD44:AI44,{1,2,3,4,5})),IF(COUNTIFS(AD44:AI44,"*F*")=1,SUM(LARGE(AD44:AI44,{1,2,3,4,5})),IF(COUNTIFS(AD44:AI44,"*F*")=2,"C",IF(COUNTIFS(AD44:AI44,"*F*")&gt;2,"F")))),IF(COUNTIFS(AD44:AH44,"*F*")=0,SUM(AD44:AH44),IF(COUNTIFS(AD44:AH44,"*F*")=1,"C",IF(COUNTIFS(AD44:AH44,"*F*")&gt;=2,"F"))))</f>
        <v>349</v>
      </c>
      <c r="BK44" s="42">
        <f t="shared" si="23"/>
        <v>69.8</v>
      </c>
    </row>
    <row r="45" spans="1:63" x14ac:dyDescent="0.25">
      <c r="A45" s="35">
        <v>43</v>
      </c>
      <c r="B45" s="36" t="s">
        <v>12</v>
      </c>
      <c r="C45" s="278">
        <v>17241777</v>
      </c>
      <c r="D45" s="278" t="s">
        <v>209</v>
      </c>
      <c r="E45" s="278" t="s">
        <v>15</v>
      </c>
      <c r="F45" s="278">
        <v>184</v>
      </c>
      <c r="G45" s="278">
        <v>58</v>
      </c>
      <c r="H45" s="278" t="s">
        <v>42</v>
      </c>
      <c r="I45" s="278">
        <v>2</v>
      </c>
      <c r="J45" s="278">
        <v>69</v>
      </c>
      <c r="K45" s="278" t="s">
        <v>41</v>
      </c>
      <c r="L45" s="278">
        <v>241</v>
      </c>
      <c r="M45" s="278">
        <v>37</v>
      </c>
      <c r="N45" s="278" t="s">
        <v>42</v>
      </c>
      <c r="O45" s="278">
        <v>86</v>
      </c>
      <c r="P45" s="278">
        <v>40</v>
      </c>
      <c r="Q45" s="278" t="s">
        <v>42</v>
      </c>
      <c r="R45" s="278">
        <v>87</v>
      </c>
      <c r="S45" s="278">
        <v>49</v>
      </c>
      <c r="T45" s="278" t="s">
        <v>43</v>
      </c>
      <c r="U45" s="19"/>
      <c r="V45" s="19"/>
      <c r="W45" s="19"/>
      <c r="X45" s="37">
        <f t="shared" si="24"/>
        <v>184</v>
      </c>
      <c r="Y45" s="37">
        <f t="shared" si="25"/>
        <v>2</v>
      </c>
      <c r="Z45" s="37">
        <f t="shared" si="26"/>
        <v>241</v>
      </c>
      <c r="AA45" s="37">
        <f t="shared" si="27"/>
        <v>86</v>
      </c>
      <c r="AB45" s="37">
        <f t="shared" si="28"/>
        <v>87</v>
      </c>
      <c r="AC45" s="37">
        <f t="shared" si="29"/>
        <v>0</v>
      </c>
      <c r="AD45" s="38">
        <f t="shared" si="30"/>
        <v>58</v>
      </c>
      <c r="AE45" s="38">
        <f t="shared" si="31"/>
        <v>69</v>
      </c>
      <c r="AF45" s="38">
        <f t="shared" si="32"/>
        <v>37</v>
      </c>
      <c r="AG45" s="38">
        <f t="shared" si="33"/>
        <v>40</v>
      </c>
      <c r="AH45" s="38">
        <f t="shared" si="34"/>
        <v>49</v>
      </c>
      <c r="AI45" s="38">
        <f t="shared" si="35"/>
        <v>0</v>
      </c>
      <c r="AJ45" s="39" t="str">
        <f t="shared" si="36"/>
        <v>D1</v>
      </c>
      <c r="AK45" s="39" t="str">
        <f t="shared" si="37"/>
        <v>C1</v>
      </c>
      <c r="AL45" s="39" t="str">
        <f t="shared" si="38"/>
        <v>D1</v>
      </c>
      <c r="AM45" s="39" t="str">
        <f t="shared" si="39"/>
        <v>D1</v>
      </c>
      <c r="AN45" s="39" t="str">
        <f t="shared" si="40"/>
        <v>D2</v>
      </c>
      <c r="AO45" s="39">
        <f t="shared" si="41"/>
        <v>0</v>
      </c>
      <c r="AP45" s="40">
        <f t="shared" si="18"/>
        <v>69</v>
      </c>
      <c r="AQ45" s="40">
        <f t="shared" si="19"/>
        <v>58</v>
      </c>
      <c r="AR45" s="40">
        <f t="shared" si="20"/>
        <v>49</v>
      </c>
      <c r="AS45" s="40">
        <f t="shared" si="21"/>
        <v>40</v>
      </c>
      <c r="AT45" s="40">
        <f t="shared" si="22"/>
        <v>37</v>
      </c>
      <c r="AU45" s="51">
        <v>184</v>
      </c>
      <c r="AV45" s="51">
        <v>58</v>
      </c>
      <c r="AW45" s="51" t="s">
        <v>42</v>
      </c>
      <c r="AX45" s="51">
        <v>2</v>
      </c>
      <c r="AY45" s="51">
        <v>69</v>
      </c>
      <c r="AZ45" s="51" t="s">
        <v>41</v>
      </c>
      <c r="BA45" s="51">
        <v>241</v>
      </c>
      <c r="BB45" s="51">
        <v>37</v>
      </c>
      <c r="BC45" s="51" t="s">
        <v>42</v>
      </c>
      <c r="BD45" s="51">
        <v>86</v>
      </c>
      <c r="BE45" s="51">
        <v>40</v>
      </c>
      <c r="BF45" s="51" t="s">
        <v>42</v>
      </c>
      <c r="BG45" s="51">
        <v>87</v>
      </c>
      <c r="BH45" s="51">
        <v>49</v>
      </c>
      <c r="BI45" s="51" t="s">
        <v>43</v>
      </c>
      <c r="BJ45" s="41">
        <f>IF(COUNTIF(AD45:AI45,0)=0,IF(COUNTIFS(AD45:AI45,"*F*")=0,SUM(LARGE(AD45:AI45,{1,2,3,4,5})),IF(COUNTIFS(AD45:AI45,"*F*")=1,SUM(LARGE(AD45:AI45,{1,2,3,4,5})),IF(COUNTIFS(AD45:AI45,"*F*")=2,"C",IF(COUNTIFS(AD45:AI45,"*F*")&gt;2,"F")))),IF(COUNTIFS(AD45:AH45,"*F*")=0,SUM(AD45:AH45),IF(COUNTIFS(AD45:AH45,"*F*")=1,"C",IF(COUNTIFS(AD45:AH45,"*F*")&gt;=2,"F"))))</f>
        <v>253</v>
      </c>
      <c r="BK45" s="42">
        <f t="shared" si="23"/>
        <v>50.6</v>
      </c>
    </row>
    <row r="46" spans="1:63" x14ac:dyDescent="0.25">
      <c r="A46" s="35">
        <v>44</v>
      </c>
      <c r="B46" s="36" t="s">
        <v>12</v>
      </c>
      <c r="C46" s="278">
        <v>17241778</v>
      </c>
      <c r="D46" s="278" t="s">
        <v>210</v>
      </c>
      <c r="E46" s="278" t="s">
        <v>19</v>
      </c>
      <c r="F46" s="278">
        <v>184</v>
      </c>
      <c r="G46" s="278">
        <v>63</v>
      </c>
      <c r="H46" s="278" t="s">
        <v>40</v>
      </c>
      <c r="I46" s="278">
        <v>2</v>
      </c>
      <c r="J46" s="278">
        <v>63</v>
      </c>
      <c r="K46" s="278" t="s">
        <v>40</v>
      </c>
      <c r="L46" s="278">
        <v>241</v>
      </c>
      <c r="M46" s="278">
        <v>56</v>
      </c>
      <c r="N46" s="278" t="s">
        <v>41</v>
      </c>
      <c r="O46" s="278">
        <v>86</v>
      </c>
      <c r="P46" s="278">
        <v>48</v>
      </c>
      <c r="Q46" s="278" t="s">
        <v>40</v>
      </c>
      <c r="R46" s="278">
        <v>87</v>
      </c>
      <c r="S46" s="278">
        <v>56</v>
      </c>
      <c r="T46" s="278" t="s">
        <v>42</v>
      </c>
      <c r="U46" s="19"/>
      <c r="V46" s="19"/>
      <c r="W46" s="19"/>
      <c r="X46" s="37">
        <f t="shared" si="24"/>
        <v>184</v>
      </c>
      <c r="Y46" s="37">
        <f t="shared" si="25"/>
        <v>2</v>
      </c>
      <c r="Z46" s="37">
        <f t="shared" si="26"/>
        <v>241</v>
      </c>
      <c r="AA46" s="37">
        <f t="shared" si="27"/>
        <v>86</v>
      </c>
      <c r="AB46" s="37">
        <f t="shared" si="28"/>
        <v>87</v>
      </c>
      <c r="AC46" s="37">
        <f t="shared" si="29"/>
        <v>0</v>
      </c>
      <c r="AD46" s="38">
        <f t="shared" si="30"/>
        <v>63</v>
      </c>
      <c r="AE46" s="38">
        <f t="shared" si="31"/>
        <v>63</v>
      </c>
      <c r="AF46" s="38">
        <f t="shared" si="32"/>
        <v>56</v>
      </c>
      <c r="AG46" s="38">
        <f t="shared" si="33"/>
        <v>48</v>
      </c>
      <c r="AH46" s="38">
        <f t="shared" si="34"/>
        <v>56</v>
      </c>
      <c r="AI46" s="38">
        <f t="shared" si="35"/>
        <v>0</v>
      </c>
      <c r="AJ46" s="39" t="str">
        <f t="shared" si="36"/>
        <v>C2</v>
      </c>
      <c r="AK46" s="39" t="str">
        <f t="shared" si="37"/>
        <v>C2</v>
      </c>
      <c r="AL46" s="39" t="str">
        <f t="shared" si="38"/>
        <v>C1</v>
      </c>
      <c r="AM46" s="39" t="str">
        <f t="shared" si="39"/>
        <v>C2</v>
      </c>
      <c r="AN46" s="39" t="str">
        <f t="shared" si="40"/>
        <v>D1</v>
      </c>
      <c r="AO46" s="39">
        <f t="shared" si="41"/>
        <v>0</v>
      </c>
      <c r="AP46" s="40">
        <f t="shared" si="18"/>
        <v>63</v>
      </c>
      <c r="AQ46" s="40">
        <f t="shared" si="19"/>
        <v>63</v>
      </c>
      <c r="AR46" s="40">
        <f t="shared" si="20"/>
        <v>56</v>
      </c>
      <c r="AS46" s="40">
        <f t="shared" si="21"/>
        <v>56</v>
      </c>
      <c r="AT46" s="40">
        <f t="shared" si="22"/>
        <v>48</v>
      </c>
      <c r="AU46" s="51">
        <v>184</v>
      </c>
      <c r="AV46" s="51">
        <v>63</v>
      </c>
      <c r="AW46" s="51" t="s">
        <v>40</v>
      </c>
      <c r="AX46" s="51">
        <v>2</v>
      </c>
      <c r="AY46" s="51">
        <v>63</v>
      </c>
      <c r="AZ46" s="51" t="s">
        <v>40</v>
      </c>
      <c r="BA46" s="51">
        <v>241</v>
      </c>
      <c r="BB46" s="51">
        <v>56</v>
      </c>
      <c r="BC46" s="51" t="s">
        <v>41</v>
      </c>
      <c r="BD46" s="51">
        <v>86</v>
      </c>
      <c r="BE46" s="51">
        <v>48</v>
      </c>
      <c r="BF46" s="51" t="s">
        <v>40</v>
      </c>
      <c r="BG46" s="51">
        <v>87</v>
      </c>
      <c r="BH46" s="51">
        <v>56</v>
      </c>
      <c r="BI46" s="51" t="s">
        <v>42</v>
      </c>
      <c r="BJ46" s="41">
        <f>IF(COUNTIF(AD46:AI46,0)=0,IF(COUNTIFS(AD46:AI46,"*F*")=0,SUM(LARGE(AD46:AI46,{1,2,3,4,5})),IF(COUNTIFS(AD46:AI46,"*F*")=1,SUM(LARGE(AD46:AI46,{1,2,3,4,5})),IF(COUNTIFS(AD46:AI46,"*F*")=2,"C",IF(COUNTIFS(AD46:AI46,"*F*")&gt;2,"F")))),IF(COUNTIFS(AD46:AH46,"*F*")=0,SUM(AD46:AH46),IF(COUNTIFS(AD46:AH46,"*F*")=1,"C",IF(COUNTIFS(AD46:AH46,"*F*")&gt;=2,"F"))))</f>
        <v>286</v>
      </c>
      <c r="BK46" s="42">
        <f t="shared" si="23"/>
        <v>57.2</v>
      </c>
    </row>
    <row r="47" spans="1:63" x14ac:dyDescent="0.25">
      <c r="A47" s="35">
        <v>45</v>
      </c>
      <c r="B47" s="36" t="s">
        <v>12</v>
      </c>
      <c r="C47" s="278">
        <v>17241779</v>
      </c>
      <c r="D47" s="278" t="s">
        <v>211</v>
      </c>
      <c r="E47" s="278" t="s">
        <v>15</v>
      </c>
      <c r="F47" s="278">
        <v>184</v>
      </c>
      <c r="G47" s="278">
        <v>48</v>
      </c>
      <c r="H47" s="278" t="s">
        <v>43</v>
      </c>
      <c r="I47" s="278">
        <v>2</v>
      </c>
      <c r="J47" s="278">
        <v>68</v>
      </c>
      <c r="K47" s="278" t="s">
        <v>41</v>
      </c>
      <c r="L47" s="278">
        <v>241</v>
      </c>
      <c r="M47" s="278">
        <v>48</v>
      </c>
      <c r="N47" s="278" t="s">
        <v>40</v>
      </c>
      <c r="O47" s="278">
        <v>86</v>
      </c>
      <c r="P47" s="278">
        <v>35</v>
      </c>
      <c r="Q47" s="278" t="s">
        <v>42</v>
      </c>
      <c r="R47" s="278">
        <v>87</v>
      </c>
      <c r="S47" s="278">
        <v>56</v>
      </c>
      <c r="T47" s="278" t="s">
        <v>42</v>
      </c>
      <c r="U47" s="19"/>
      <c r="V47" s="19"/>
      <c r="W47" s="19"/>
      <c r="X47" s="37">
        <f t="shared" si="24"/>
        <v>184</v>
      </c>
      <c r="Y47" s="37">
        <f t="shared" si="25"/>
        <v>2</v>
      </c>
      <c r="Z47" s="37">
        <f t="shared" si="26"/>
        <v>241</v>
      </c>
      <c r="AA47" s="37">
        <f t="shared" si="27"/>
        <v>86</v>
      </c>
      <c r="AB47" s="37">
        <f t="shared" si="28"/>
        <v>87</v>
      </c>
      <c r="AC47" s="37">
        <f t="shared" si="29"/>
        <v>0</v>
      </c>
      <c r="AD47" s="38">
        <f t="shared" si="30"/>
        <v>48</v>
      </c>
      <c r="AE47" s="38">
        <f t="shared" si="31"/>
        <v>68</v>
      </c>
      <c r="AF47" s="38">
        <f t="shared" si="32"/>
        <v>48</v>
      </c>
      <c r="AG47" s="38">
        <f t="shared" si="33"/>
        <v>35</v>
      </c>
      <c r="AH47" s="38">
        <f t="shared" si="34"/>
        <v>56</v>
      </c>
      <c r="AI47" s="38">
        <f t="shared" si="35"/>
        <v>0</v>
      </c>
      <c r="AJ47" s="39" t="str">
        <f t="shared" si="36"/>
        <v>D2</v>
      </c>
      <c r="AK47" s="39" t="str">
        <f t="shared" si="37"/>
        <v>C1</v>
      </c>
      <c r="AL47" s="39" t="str">
        <f t="shared" si="38"/>
        <v>C2</v>
      </c>
      <c r="AM47" s="39" t="str">
        <f t="shared" si="39"/>
        <v>D1</v>
      </c>
      <c r="AN47" s="39" t="str">
        <f t="shared" si="40"/>
        <v>D1</v>
      </c>
      <c r="AO47" s="39">
        <f t="shared" si="41"/>
        <v>0</v>
      </c>
      <c r="AP47" s="40">
        <f t="shared" si="18"/>
        <v>68</v>
      </c>
      <c r="AQ47" s="40">
        <f t="shared" si="19"/>
        <v>56</v>
      </c>
      <c r="AR47" s="40">
        <f t="shared" si="20"/>
        <v>48</v>
      </c>
      <c r="AS47" s="40">
        <f t="shared" si="21"/>
        <v>48</v>
      </c>
      <c r="AT47" s="40">
        <f t="shared" si="22"/>
        <v>35</v>
      </c>
      <c r="AU47" s="51">
        <v>184</v>
      </c>
      <c r="AV47" s="51">
        <v>48</v>
      </c>
      <c r="AW47" s="51" t="s">
        <v>43</v>
      </c>
      <c r="AX47" s="51">
        <v>2</v>
      </c>
      <c r="AY47" s="51">
        <v>68</v>
      </c>
      <c r="AZ47" s="51" t="s">
        <v>41</v>
      </c>
      <c r="BA47" s="51">
        <v>241</v>
      </c>
      <c r="BB47" s="51">
        <v>48</v>
      </c>
      <c r="BC47" s="51" t="s">
        <v>40</v>
      </c>
      <c r="BD47" s="51">
        <v>86</v>
      </c>
      <c r="BE47" s="51">
        <v>35</v>
      </c>
      <c r="BF47" s="51" t="s">
        <v>42</v>
      </c>
      <c r="BG47" s="51">
        <v>87</v>
      </c>
      <c r="BH47" s="51">
        <v>56</v>
      </c>
      <c r="BI47" s="51" t="s">
        <v>42</v>
      </c>
      <c r="BJ47" s="41">
        <f>IF(COUNTIF(AD47:AI47,0)=0,IF(COUNTIFS(AD47:AI47,"*F*")=0,SUM(LARGE(AD47:AI47,{1,2,3,4,5})),IF(COUNTIFS(AD47:AI47,"*F*")=1,SUM(LARGE(AD47:AI47,{1,2,3,4,5})),IF(COUNTIFS(AD47:AI47,"*F*")=2,"C",IF(COUNTIFS(AD47:AI47,"*F*")&gt;2,"F")))),IF(COUNTIFS(AD47:AH47,"*F*")=0,SUM(AD47:AH47),IF(COUNTIFS(AD47:AH47,"*F*")=1,"C",IF(COUNTIFS(AD47:AH47,"*F*")&gt;=2,"F"))))</f>
        <v>255</v>
      </c>
      <c r="BK47" s="42">
        <f t="shared" si="23"/>
        <v>51</v>
      </c>
    </row>
    <row r="48" spans="1:63" ht="14.25" customHeight="1" x14ac:dyDescent="0.25">
      <c r="A48" s="35">
        <v>46</v>
      </c>
      <c r="B48" s="36" t="s">
        <v>12</v>
      </c>
      <c r="C48" s="278">
        <v>17241780</v>
      </c>
      <c r="D48" s="278" t="s">
        <v>212</v>
      </c>
      <c r="E48" s="278" t="s">
        <v>19</v>
      </c>
      <c r="F48" s="278">
        <v>184</v>
      </c>
      <c r="G48" s="278">
        <v>90</v>
      </c>
      <c r="H48" s="278" t="s">
        <v>39</v>
      </c>
      <c r="I48" s="278">
        <v>2</v>
      </c>
      <c r="J48" s="278">
        <v>97</v>
      </c>
      <c r="K48" s="278" t="s">
        <v>38</v>
      </c>
      <c r="L48" s="278">
        <v>241</v>
      </c>
      <c r="M48" s="278">
        <v>65</v>
      </c>
      <c r="N48" s="278" t="s">
        <v>36</v>
      </c>
      <c r="O48" s="278">
        <v>86</v>
      </c>
      <c r="P48" s="278">
        <v>71</v>
      </c>
      <c r="Q48" s="278" t="s">
        <v>37</v>
      </c>
      <c r="R48" s="278">
        <v>87</v>
      </c>
      <c r="S48" s="278">
        <v>91</v>
      </c>
      <c r="T48" s="278" t="s">
        <v>39</v>
      </c>
      <c r="U48" s="19"/>
      <c r="V48" s="19"/>
      <c r="W48" s="19"/>
      <c r="X48" s="37">
        <f t="shared" si="24"/>
        <v>184</v>
      </c>
      <c r="Y48" s="37">
        <f t="shared" si="25"/>
        <v>2</v>
      </c>
      <c r="Z48" s="37">
        <f t="shared" si="26"/>
        <v>241</v>
      </c>
      <c r="AA48" s="37">
        <f t="shared" si="27"/>
        <v>86</v>
      </c>
      <c r="AB48" s="37">
        <f t="shared" si="28"/>
        <v>87</v>
      </c>
      <c r="AC48" s="37">
        <f t="shared" si="29"/>
        <v>0</v>
      </c>
      <c r="AD48" s="38">
        <f t="shared" si="30"/>
        <v>90</v>
      </c>
      <c r="AE48" s="38">
        <f t="shared" si="31"/>
        <v>97</v>
      </c>
      <c r="AF48" s="38">
        <f t="shared" si="32"/>
        <v>65</v>
      </c>
      <c r="AG48" s="38">
        <f t="shared" si="33"/>
        <v>71</v>
      </c>
      <c r="AH48" s="38">
        <f t="shared" si="34"/>
        <v>91</v>
      </c>
      <c r="AI48" s="38">
        <f t="shared" si="35"/>
        <v>0</v>
      </c>
      <c r="AJ48" s="39" t="str">
        <f t="shared" si="36"/>
        <v>A2</v>
      </c>
      <c r="AK48" s="39" t="str">
        <f t="shared" si="37"/>
        <v>A1</v>
      </c>
      <c r="AL48" s="39" t="str">
        <f t="shared" si="38"/>
        <v>B2</v>
      </c>
      <c r="AM48" s="39" t="str">
        <f t="shared" si="39"/>
        <v>B1</v>
      </c>
      <c r="AN48" s="39" t="str">
        <f t="shared" si="40"/>
        <v>A2</v>
      </c>
      <c r="AO48" s="39">
        <f t="shared" si="41"/>
        <v>0</v>
      </c>
      <c r="AP48" s="40">
        <f t="shared" si="18"/>
        <v>97</v>
      </c>
      <c r="AQ48" s="40">
        <f t="shared" si="19"/>
        <v>91</v>
      </c>
      <c r="AR48" s="40">
        <f t="shared" si="20"/>
        <v>90</v>
      </c>
      <c r="AS48" s="40">
        <f t="shared" si="21"/>
        <v>71</v>
      </c>
      <c r="AT48" s="40">
        <f t="shared" si="22"/>
        <v>65</v>
      </c>
      <c r="AU48" s="51">
        <v>184</v>
      </c>
      <c r="AV48" s="51">
        <v>90</v>
      </c>
      <c r="AW48" s="51" t="s">
        <v>39</v>
      </c>
      <c r="AX48" s="51">
        <v>2</v>
      </c>
      <c r="AY48" s="51">
        <v>97</v>
      </c>
      <c r="AZ48" s="51" t="s">
        <v>38</v>
      </c>
      <c r="BA48" s="51">
        <v>241</v>
      </c>
      <c r="BB48" s="51">
        <v>65</v>
      </c>
      <c r="BC48" s="51" t="s">
        <v>36</v>
      </c>
      <c r="BD48" s="51">
        <v>86</v>
      </c>
      <c r="BE48" s="51">
        <v>71</v>
      </c>
      <c r="BF48" s="51" t="s">
        <v>37</v>
      </c>
      <c r="BG48" s="51">
        <v>87</v>
      </c>
      <c r="BH48" s="51">
        <v>91</v>
      </c>
      <c r="BI48" s="51" t="s">
        <v>39</v>
      </c>
      <c r="BJ48" s="41">
        <f>IF(COUNTIF(AD48:AI48,0)=0,IF(COUNTIFS(AD48:AI48,"*F*")=0,SUM(LARGE(AD48:AI48,{1,2,3,4,5})),IF(COUNTIFS(AD48:AI48,"*F*")=1,SUM(LARGE(AD48:AI48,{1,2,3,4,5})),IF(COUNTIFS(AD48:AI48,"*F*")=2,"C",IF(COUNTIFS(AD48:AI48,"*F*")&gt;2,"F")))),IF(COUNTIFS(AD48:AH48,"*F*")=0,SUM(AD48:AH48),IF(COUNTIFS(AD48:AH48,"*F*")=1,"C",IF(COUNTIFS(AD48:AH48,"*F*")&gt;=2,"F"))))</f>
        <v>414</v>
      </c>
      <c r="BK48" s="42">
        <f t="shared" si="23"/>
        <v>82.8</v>
      </c>
    </row>
    <row r="49" spans="1:63" x14ac:dyDescent="0.25">
      <c r="A49" s="35">
        <v>47</v>
      </c>
      <c r="B49" s="36" t="s">
        <v>12</v>
      </c>
      <c r="C49" s="278">
        <v>17241781</v>
      </c>
      <c r="D49" s="278" t="s">
        <v>213</v>
      </c>
      <c r="E49" s="278" t="s">
        <v>19</v>
      </c>
      <c r="F49" s="278">
        <v>184</v>
      </c>
      <c r="G49" s="278">
        <v>94</v>
      </c>
      <c r="H49" s="278" t="s">
        <v>38</v>
      </c>
      <c r="I49" s="278">
        <v>2</v>
      </c>
      <c r="J49" s="278">
        <v>97</v>
      </c>
      <c r="K49" s="278" t="s">
        <v>38</v>
      </c>
      <c r="L49" s="278">
        <v>241</v>
      </c>
      <c r="M49" s="278">
        <v>68</v>
      </c>
      <c r="N49" s="278" t="s">
        <v>36</v>
      </c>
      <c r="O49" s="278">
        <v>86</v>
      </c>
      <c r="P49" s="278">
        <v>68</v>
      </c>
      <c r="Q49" s="278" t="s">
        <v>37</v>
      </c>
      <c r="R49" s="278">
        <v>87</v>
      </c>
      <c r="S49" s="278">
        <v>95</v>
      </c>
      <c r="T49" s="278" t="s">
        <v>38</v>
      </c>
      <c r="U49" s="19"/>
      <c r="V49" s="19"/>
      <c r="W49" s="19"/>
      <c r="X49" s="37">
        <f t="shared" si="24"/>
        <v>184</v>
      </c>
      <c r="Y49" s="37">
        <f t="shared" si="25"/>
        <v>2</v>
      </c>
      <c r="Z49" s="37">
        <f t="shared" si="26"/>
        <v>241</v>
      </c>
      <c r="AA49" s="37">
        <f t="shared" si="27"/>
        <v>86</v>
      </c>
      <c r="AB49" s="37">
        <f t="shared" si="28"/>
        <v>87</v>
      </c>
      <c r="AC49" s="37">
        <f t="shared" si="29"/>
        <v>0</v>
      </c>
      <c r="AD49" s="38">
        <f t="shared" si="30"/>
        <v>94</v>
      </c>
      <c r="AE49" s="38">
        <f t="shared" si="31"/>
        <v>97</v>
      </c>
      <c r="AF49" s="38">
        <f t="shared" si="32"/>
        <v>68</v>
      </c>
      <c r="AG49" s="38">
        <f t="shared" si="33"/>
        <v>68</v>
      </c>
      <c r="AH49" s="38">
        <f t="shared" si="34"/>
        <v>95</v>
      </c>
      <c r="AI49" s="38">
        <f t="shared" si="35"/>
        <v>0</v>
      </c>
      <c r="AJ49" s="39" t="str">
        <f t="shared" si="36"/>
        <v>A1</v>
      </c>
      <c r="AK49" s="39" t="str">
        <f t="shared" si="37"/>
        <v>A1</v>
      </c>
      <c r="AL49" s="39" t="str">
        <f t="shared" si="38"/>
        <v>B2</v>
      </c>
      <c r="AM49" s="39" t="str">
        <f t="shared" si="39"/>
        <v>B1</v>
      </c>
      <c r="AN49" s="39" t="str">
        <f t="shared" si="40"/>
        <v>A1</v>
      </c>
      <c r="AO49" s="39">
        <f t="shared" si="41"/>
        <v>0</v>
      </c>
      <c r="AP49" s="40">
        <f t="shared" si="18"/>
        <v>97</v>
      </c>
      <c r="AQ49" s="40">
        <f t="shared" si="19"/>
        <v>95</v>
      </c>
      <c r="AR49" s="40">
        <f t="shared" si="20"/>
        <v>94</v>
      </c>
      <c r="AS49" s="40">
        <f t="shared" si="21"/>
        <v>68</v>
      </c>
      <c r="AT49" s="40">
        <f t="shared" si="22"/>
        <v>68</v>
      </c>
      <c r="AU49" s="51">
        <v>184</v>
      </c>
      <c r="AV49" s="51">
        <v>94</v>
      </c>
      <c r="AW49" s="51" t="s">
        <v>38</v>
      </c>
      <c r="AX49" s="51">
        <v>2</v>
      </c>
      <c r="AY49" s="51">
        <v>97</v>
      </c>
      <c r="AZ49" s="51" t="s">
        <v>38</v>
      </c>
      <c r="BA49" s="51">
        <v>241</v>
      </c>
      <c r="BB49" s="51">
        <v>68</v>
      </c>
      <c r="BC49" s="51" t="s">
        <v>36</v>
      </c>
      <c r="BD49" s="51">
        <v>86</v>
      </c>
      <c r="BE49" s="51">
        <v>68</v>
      </c>
      <c r="BF49" s="51" t="s">
        <v>37</v>
      </c>
      <c r="BG49" s="51">
        <v>87</v>
      </c>
      <c r="BH49" s="51">
        <v>95</v>
      </c>
      <c r="BI49" s="51" t="s">
        <v>38</v>
      </c>
      <c r="BJ49" s="41">
        <f>IF(COUNTIF(AD49:AI49,0)=0,IF(COUNTIFS(AD49:AI49,"*F*")=0,SUM(LARGE(AD49:AI49,{1,2,3,4,5})),IF(COUNTIFS(AD49:AI49,"*F*")=1,SUM(LARGE(AD49:AI49,{1,2,3,4,5})),IF(COUNTIFS(AD49:AI49,"*F*")=2,"C",IF(COUNTIFS(AD49:AI49,"*F*")&gt;2,"F")))),IF(COUNTIFS(AD49:AH49,"*F*")=0,SUM(AD49:AH49),IF(COUNTIFS(AD49:AH49,"*F*")=1,"C",IF(COUNTIFS(AD49:AH49,"*F*")&gt;=2,"F"))))</f>
        <v>422</v>
      </c>
      <c r="BK49" s="42">
        <f t="shared" si="23"/>
        <v>84.4</v>
      </c>
    </row>
    <row r="50" spans="1:63" x14ac:dyDescent="0.25">
      <c r="A50" s="35">
        <v>48</v>
      </c>
      <c r="B50" s="36" t="s">
        <v>12</v>
      </c>
      <c r="C50" s="278">
        <v>17241782</v>
      </c>
      <c r="D50" s="278" t="s">
        <v>214</v>
      </c>
      <c r="E50" s="278" t="s">
        <v>15</v>
      </c>
      <c r="F50" s="278">
        <v>184</v>
      </c>
      <c r="G50" s="278">
        <v>81</v>
      </c>
      <c r="H50" s="278" t="s">
        <v>37</v>
      </c>
      <c r="I50" s="278">
        <v>2</v>
      </c>
      <c r="J50" s="278">
        <v>81</v>
      </c>
      <c r="K50" s="278" t="s">
        <v>37</v>
      </c>
      <c r="L50" s="278">
        <v>41</v>
      </c>
      <c r="M50" s="278">
        <v>96</v>
      </c>
      <c r="N50" s="278" t="s">
        <v>38</v>
      </c>
      <c r="O50" s="278">
        <v>86</v>
      </c>
      <c r="P50" s="278">
        <v>74</v>
      </c>
      <c r="Q50" s="278" t="s">
        <v>37</v>
      </c>
      <c r="R50" s="278">
        <v>87</v>
      </c>
      <c r="S50" s="278">
        <v>87</v>
      </c>
      <c r="T50" s="278" t="s">
        <v>37</v>
      </c>
      <c r="U50" s="19"/>
      <c r="V50" s="19"/>
      <c r="W50" s="19"/>
      <c r="X50" s="37">
        <f t="shared" si="24"/>
        <v>184</v>
      </c>
      <c r="Y50" s="37">
        <f t="shared" si="25"/>
        <v>2</v>
      </c>
      <c r="Z50" s="37">
        <f t="shared" si="26"/>
        <v>41</v>
      </c>
      <c r="AA50" s="37">
        <f t="shared" si="27"/>
        <v>86</v>
      </c>
      <c r="AB50" s="37">
        <f t="shared" si="28"/>
        <v>87</v>
      </c>
      <c r="AC50" s="37">
        <f t="shared" si="29"/>
        <v>0</v>
      </c>
      <c r="AD50" s="38">
        <f t="shared" si="30"/>
        <v>81</v>
      </c>
      <c r="AE50" s="38">
        <f t="shared" si="31"/>
        <v>81</v>
      </c>
      <c r="AF50" s="38">
        <f t="shared" si="32"/>
        <v>96</v>
      </c>
      <c r="AG50" s="38">
        <f t="shared" si="33"/>
        <v>74</v>
      </c>
      <c r="AH50" s="38">
        <f t="shared" si="34"/>
        <v>87</v>
      </c>
      <c r="AI50" s="38">
        <f t="shared" si="35"/>
        <v>0</v>
      </c>
      <c r="AJ50" s="39" t="str">
        <f t="shared" si="36"/>
        <v>B1</v>
      </c>
      <c r="AK50" s="39" t="str">
        <f t="shared" si="37"/>
        <v>B1</v>
      </c>
      <c r="AL50" s="39" t="str">
        <f t="shared" si="38"/>
        <v>A1</v>
      </c>
      <c r="AM50" s="39" t="str">
        <f t="shared" si="39"/>
        <v>B1</v>
      </c>
      <c r="AN50" s="39" t="str">
        <f t="shared" si="40"/>
        <v>B1</v>
      </c>
      <c r="AO50" s="39">
        <f t="shared" si="41"/>
        <v>0</v>
      </c>
      <c r="AP50" s="40">
        <f t="shared" si="18"/>
        <v>96</v>
      </c>
      <c r="AQ50" s="40">
        <f t="shared" si="19"/>
        <v>87</v>
      </c>
      <c r="AR50" s="40">
        <f t="shared" si="20"/>
        <v>81</v>
      </c>
      <c r="AS50" s="40">
        <f t="shared" si="21"/>
        <v>81</v>
      </c>
      <c r="AT50" s="40">
        <f t="shared" si="22"/>
        <v>74</v>
      </c>
      <c r="AU50" s="51">
        <v>184</v>
      </c>
      <c r="AV50" s="51">
        <v>81</v>
      </c>
      <c r="AW50" s="51" t="s">
        <v>37</v>
      </c>
      <c r="AX50" s="51">
        <v>2</v>
      </c>
      <c r="AY50" s="51">
        <v>81</v>
      </c>
      <c r="AZ50" s="51" t="s">
        <v>37</v>
      </c>
      <c r="BA50" s="51">
        <v>41</v>
      </c>
      <c r="BB50" s="51">
        <v>96</v>
      </c>
      <c r="BC50" s="51" t="s">
        <v>38</v>
      </c>
      <c r="BD50" s="51">
        <v>86</v>
      </c>
      <c r="BE50" s="51">
        <v>74</v>
      </c>
      <c r="BF50" s="51" t="s">
        <v>37</v>
      </c>
      <c r="BG50" s="51">
        <v>87</v>
      </c>
      <c r="BH50" s="51">
        <v>87</v>
      </c>
      <c r="BI50" s="51" t="s">
        <v>37</v>
      </c>
      <c r="BJ50" s="41">
        <f>IF(COUNTIF(AD50:AI50,0)=0,IF(COUNTIFS(AD50:AI50,"*F*")=0,SUM(LARGE(AD50:AI50,{1,2,3,4,5})),IF(COUNTIFS(AD50:AI50,"*F*")=1,SUM(LARGE(AD50:AI50,{1,2,3,4,5})),IF(COUNTIFS(AD50:AI50,"*F*")=2,"C",IF(COUNTIFS(AD50:AI50,"*F*")&gt;2,"F")))),IF(COUNTIFS(AD50:AH50,"*F*")=0,SUM(AD50:AH50),IF(COUNTIFS(AD50:AH50,"*F*")=1,"C",IF(COUNTIFS(AD50:AH50,"*F*")&gt;=2,"F"))))</f>
        <v>419</v>
      </c>
      <c r="BK50" s="42">
        <f t="shared" si="23"/>
        <v>83.8</v>
      </c>
    </row>
    <row r="51" spans="1:63" x14ac:dyDescent="0.25">
      <c r="A51" s="35">
        <v>49</v>
      </c>
      <c r="B51" s="36" t="s">
        <v>12</v>
      </c>
      <c r="C51" s="278">
        <v>17241783</v>
      </c>
      <c r="D51" s="278" t="s">
        <v>215</v>
      </c>
      <c r="E51" s="278" t="s">
        <v>19</v>
      </c>
      <c r="F51" s="278">
        <v>184</v>
      </c>
      <c r="G51" s="278">
        <v>71</v>
      </c>
      <c r="H51" s="278" t="s">
        <v>41</v>
      </c>
      <c r="I51" s="278">
        <v>2</v>
      </c>
      <c r="J51" s="278">
        <v>89</v>
      </c>
      <c r="K51" s="278" t="s">
        <v>39</v>
      </c>
      <c r="L51" s="278">
        <v>241</v>
      </c>
      <c r="M51" s="278">
        <v>50</v>
      </c>
      <c r="N51" s="278" t="s">
        <v>40</v>
      </c>
      <c r="O51" s="278">
        <v>86</v>
      </c>
      <c r="P51" s="278">
        <v>37</v>
      </c>
      <c r="Q51" s="278" t="s">
        <v>42</v>
      </c>
      <c r="R51" s="278">
        <v>87</v>
      </c>
      <c r="S51" s="278">
        <v>65</v>
      </c>
      <c r="T51" s="278" t="s">
        <v>40</v>
      </c>
      <c r="U51" s="19"/>
      <c r="V51" s="19"/>
      <c r="W51" s="19"/>
      <c r="X51" s="37">
        <f t="shared" si="24"/>
        <v>184</v>
      </c>
      <c r="Y51" s="37">
        <f t="shared" si="25"/>
        <v>2</v>
      </c>
      <c r="Z51" s="37">
        <f t="shared" si="26"/>
        <v>241</v>
      </c>
      <c r="AA51" s="37">
        <f t="shared" si="27"/>
        <v>86</v>
      </c>
      <c r="AB51" s="37">
        <f t="shared" si="28"/>
        <v>87</v>
      </c>
      <c r="AC51" s="37">
        <f t="shared" si="29"/>
        <v>0</v>
      </c>
      <c r="AD51" s="38">
        <f t="shared" si="30"/>
        <v>71</v>
      </c>
      <c r="AE51" s="38">
        <f t="shared" si="31"/>
        <v>89</v>
      </c>
      <c r="AF51" s="38">
        <f t="shared" si="32"/>
        <v>50</v>
      </c>
      <c r="AG51" s="38">
        <f t="shared" si="33"/>
        <v>37</v>
      </c>
      <c r="AH51" s="38">
        <f t="shared" si="34"/>
        <v>65</v>
      </c>
      <c r="AI51" s="38">
        <f t="shared" si="35"/>
        <v>0</v>
      </c>
      <c r="AJ51" s="39" t="str">
        <f t="shared" si="36"/>
        <v>C1</v>
      </c>
      <c r="AK51" s="39" t="str">
        <f t="shared" si="37"/>
        <v>A2</v>
      </c>
      <c r="AL51" s="39" t="str">
        <f t="shared" si="38"/>
        <v>C2</v>
      </c>
      <c r="AM51" s="39" t="str">
        <f t="shared" si="39"/>
        <v>D1</v>
      </c>
      <c r="AN51" s="39" t="str">
        <f t="shared" si="40"/>
        <v>C2</v>
      </c>
      <c r="AO51" s="39">
        <f t="shared" si="41"/>
        <v>0</v>
      </c>
      <c r="AP51" s="40">
        <f t="shared" si="18"/>
        <v>89</v>
      </c>
      <c r="AQ51" s="40">
        <f t="shared" si="19"/>
        <v>71</v>
      </c>
      <c r="AR51" s="40">
        <f t="shared" si="20"/>
        <v>65</v>
      </c>
      <c r="AS51" s="40">
        <f t="shared" si="21"/>
        <v>50</v>
      </c>
      <c r="AT51" s="40">
        <f t="shared" si="22"/>
        <v>37</v>
      </c>
      <c r="AU51" s="51">
        <v>184</v>
      </c>
      <c r="AV51" s="51">
        <v>71</v>
      </c>
      <c r="AW51" s="51" t="s">
        <v>41</v>
      </c>
      <c r="AX51" s="51">
        <v>2</v>
      </c>
      <c r="AY51" s="51">
        <v>89</v>
      </c>
      <c r="AZ51" s="51" t="s">
        <v>39</v>
      </c>
      <c r="BA51" s="51">
        <v>241</v>
      </c>
      <c r="BB51" s="51">
        <v>50</v>
      </c>
      <c r="BC51" s="51" t="s">
        <v>40</v>
      </c>
      <c r="BD51" s="51">
        <v>86</v>
      </c>
      <c r="BE51" s="51">
        <v>37</v>
      </c>
      <c r="BF51" s="51" t="s">
        <v>42</v>
      </c>
      <c r="BG51" s="51">
        <v>87</v>
      </c>
      <c r="BH51" s="51">
        <v>65</v>
      </c>
      <c r="BI51" s="51" t="s">
        <v>40</v>
      </c>
      <c r="BJ51" s="41">
        <f>IF(COUNTIF(AD51:AI51,0)=0,IF(COUNTIFS(AD51:AI51,"*F*")=0,SUM(LARGE(AD51:AI51,{1,2,3,4,5})),IF(COUNTIFS(AD51:AI51,"*F*")=1,SUM(LARGE(AD51:AI51,{1,2,3,4,5})),IF(COUNTIFS(AD51:AI51,"*F*")=2,"C",IF(COUNTIFS(AD51:AI51,"*F*")&gt;2,"F")))),IF(COUNTIFS(AD51:AH51,"*F*")=0,SUM(AD51:AH51),IF(COUNTIFS(AD51:AH51,"*F*")=1,"C",IF(COUNTIFS(AD51:AH51,"*F*")&gt;=2,"F"))))</f>
        <v>312</v>
      </c>
      <c r="BK51" s="42">
        <f t="shared" si="23"/>
        <v>62.4</v>
      </c>
    </row>
    <row r="52" spans="1:63" x14ac:dyDescent="0.25">
      <c r="A52" s="35">
        <v>50</v>
      </c>
      <c r="B52" s="36" t="s">
        <v>12</v>
      </c>
      <c r="C52" s="278">
        <v>17241784</v>
      </c>
      <c r="D52" s="278" t="s">
        <v>216</v>
      </c>
      <c r="E52" s="278" t="s">
        <v>15</v>
      </c>
      <c r="F52" s="278">
        <v>184</v>
      </c>
      <c r="G52" s="278">
        <v>87</v>
      </c>
      <c r="H52" s="278" t="s">
        <v>39</v>
      </c>
      <c r="I52" s="278">
        <v>2</v>
      </c>
      <c r="J52" s="278">
        <v>72</v>
      </c>
      <c r="K52" s="278" t="s">
        <v>41</v>
      </c>
      <c r="L52" s="278">
        <v>241</v>
      </c>
      <c r="M52" s="278">
        <v>66</v>
      </c>
      <c r="N52" s="278" t="s">
        <v>36</v>
      </c>
      <c r="O52" s="278">
        <v>86</v>
      </c>
      <c r="P52" s="278">
        <v>47</v>
      </c>
      <c r="Q52" s="278" t="s">
        <v>40</v>
      </c>
      <c r="R52" s="278">
        <v>87</v>
      </c>
      <c r="S52" s="278">
        <v>57</v>
      </c>
      <c r="T52" s="278" t="s">
        <v>42</v>
      </c>
      <c r="U52" s="19"/>
      <c r="V52" s="19"/>
      <c r="W52" s="19"/>
      <c r="X52" s="37">
        <f t="shared" si="24"/>
        <v>184</v>
      </c>
      <c r="Y52" s="37">
        <f t="shared" si="25"/>
        <v>2</v>
      </c>
      <c r="Z52" s="37">
        <f t="shared" si="26"/>
        <v>241</v>
      </c>
      <c r="AA52" s="37">
        <f t="shared" si="27"/>
        <v>86</v>
      </c>
      <c r="AB52" s="37">
        <f t="shared" si="28"/>
        <v>87</v>
      </c>
      <c r="AC52" s="37">
        <f t="shared" si="29"/>
        <v>0</v>
      </c>
      <c r="AD52" s="38">
        <f t="shared" si="30"/>
        <v>87</v>
      </c>
      <c r="AE52" s="38">
        <f t="shared" si="31"/>
        <v>72</v>
      </c>
      <c r="AF52" s="38">
        <f t="shared" si="32"/>
        <v>66</v>
      </c>
      <c r="AG52" s="38">
        <f t="shared" si="33"/>
        <v>47</v>
      </c>
      <c r="AH52" s="38">
        <f t="shared" si="34"/>
        <v>57</v>
      </c>
      <c r="AI52" s="38">
        <f t="shared" si="35"/>
        <v>0</v>
      </c>
      <c r="AJ52" s="39" t="str">
        <f t="shared" si="36"/>
        <v>A2</v>
      </c>
      <c r="AK52" s="39" t="str">
        <f t="shared" si="37"/>
        <v>C1</v>
      </c>
      <c r="AL52" s="39" t="str">
        <f t="shared" si="38"/>
        <v>B2</v>
      </c>
      <c r="AM52" s="39" t="str">
        <f t="shared" si="39"/>
        <v>C2</v>
      </c>
      <c r="AN52" s="39" t="str">
        <f t="shared" si="40"/>
        <v>D1</v>
      </c>
      <c r="AO52" s="39">
        <f t="shared" si="41"/>
        <v>0</v>
      </c>
      <c r="AP52" s="40">
        <f t="shared" si="18"/>
        <v>87</v>
      </c>
      <c r="AQ52" s="40">
        <f t="shared" si="19"/>
        <v>72</v>
      </c>
      <c r="AR52" s="40">
        <f t="shared" si="20"/>
        <v>66</v>
      </c>
      <c r="AS52" s="40">
        <f t="shared" si="21"/>
        <v>57</v>
      </c>
      <c r="AT52" s="40">
        <f t="shared" si="22"/>
        <v>47</v>
      </c>
      <c r="AU52" s="51">
        <v>184</v>
      </c>
      <c r="AV52" s="51">
        <v>87</v>
      </c>
      <c r="AW52" s="51" t="s">
        <v>39</v>
      </c>
      <c r="AX52" s="51">
        <v>2</v>
      </c>
      <c r="AY52" s="51">
        <v>72</v>
      </c>
      <c r="AZ52" s="51" t="s">
        <v>41</v>
      </c>
      <c r="BA52" s="51">
        <v>241</v>
      </c>
      <c r="BB52" s="51">
        <v>66</v>
      </c>
      <c r="BC52" s="51" t="s">
        <v>36</v>
      </c>
      <c r="BD52" s="51">
        <v>86</v>
      </c>
      <c r="BE52" s="51">
        <v>47</v>
      </c>
      <c r="BF52" s="51" t="s">
        <v>40</v>
      </c>
      <c r="BG52" s="51">
        <v>87</v>
      </c>
      <c r="BH52" s="51">
        <v>57</v>
      </c>
      <c r="BI52" s="51" t="s">
        <v>42</v>
      </c>
      <c r="BJ52" s="41">
        <f>IF(COUNTIF(AD52:AI52,0)=0,IF(COUNTIFS(AD52:AI52,"*F*")=0,SUM(LARGE(AD52:AI52,{1,2,3,4,5})),IF(COUNTIFS(AD52:AI52,"*F*")=1,SUM(LARGE(AD52:AI52,{1,2,3,4,5})),IF(COUNTIFS(AD52:AI52,"*F*")=2,"C",IF(COUNTIFS(AD52:AI52,"*F*")&gt;2,"F")))),IF(COUNTIFS(AD52:AH52,"*F*")=0,SUM(AD52:AH52),IF(COUNTIFS(AD52:AH52,"*F*")=1,"C",IF(COUNTIFS(AD52:AH52,"*F*")&gt;=2,"F"))))</f>
        <v>329</v>
      </c>
      <c r="BK52" s="42">
        <f t="shared" si="23"/>
        <v>65.8</v>
      </c>
    </row>
    <row r="53" spans="1:63" x14ac:dyDescent="0.25">
      <c r="A53" s="35">
        <v>51</v>
      </c>
      <c r="B53" s="36" t="s">
        <v>12</v>
      </c>
      <c r="C53" s="278">
        <v>17241785</v>
      </c>
      <c r="D53" s="278" t="s">
        <v>217</v>
      </c>
      <c r="E53" s="278" t="s">
        <v>19</v>
      </c>
      <c r="F53" s="278">
        <v>184</v>
      </c>
      <c r="G53" s="278">
        <v>62</v>
      </c>
      <c r="H53" s="278" t="s">
        <v>40</v>
      </c>
      <c r="I53" s="278">
        <v>2</v>
      </c>
      <c r="J53" s="278">
        <v>77</v>
      </c>
      <c r="K53" s="278" t="s">
        <v>36</v>
      </c>
      <c r="L53" s="278">
        <v>41</v>
      </c>
      <c r="M53" s="278">
        <v>74</v>
      </c>
      <c r="N53" s="278" t="s">
        <v>37</v>
      </c>
      <c r="O53" s="278">
        <v>86</v>
      </c>
      <c r="P53" s="278">
        <v>59</v>
      </c>
      <c r="Q53" s="278" t="s">
        <v>36</v>
      </c>
      <c r="R53" s="278">
        <v>87</v>
      </c>
      <c r="S53" s="278">
        <v>82</v>
      </c>
      <c r="T53" s="278" t="s">
        <v>37</v>
      </c>
      <c r="U53" s="19"/>
      <c r="V53" s="19"/>
      <c r="W53" s="19"/>
      <c r="X53" s="37">
        <f t="shared" si="24"/>
        <v>184</v>
      </c>
      <c r="Y53" s="37">
        <f t="shared" si="25"/>
        <v>2</v>
      </c>
      <c r="Z53" s="37">
        <f t="shared" si="26"/>
        <v>41</v>
      </c>
      <c r="AA53" s="37">
        <f t="shared" si="27"/>
        <v>86</v>
      </c>
      <c r="AB53" s="37">
        <f t="shared" si="28"/>
        <v>87</v>
      </c>
      <c r="AC53" s="37">
        <f t="shared" si="29"/>
        <v>0</v>
      </c>
      <c r="AD53" s="38">
        <f t="shared" si="30"/>
        <v>62</v>
      </c>
      <c r="AE53" s="38">
        <f t="shared" si="31"/>
        <v>77</v>
      </c>
      <c r="AF53" s="38">
        <f t="shared" si="32"/>
        <v>74</v>
      </c>
      <c r="AG53" s="38">
        <f t="shared" si="33"/>
        <v>59</v>
      </c>
      <c r="AH53" s="38">
        <f t="shared" si="34"/>
        <v>82</v>
      </c>
      <c r="AI53" s="38">
        <f t="shared" si="35"/>
        <v>0</v>
      </c>
      <c r="AJ53" s="39" t="str">
        <f t="shared" si="36"/>
        <v>C2</v>
      </c>
      <c r="AK53" s="39" t="str">
        <f t="shared" si="37"/>
        <v>B2</v>
      </c>
      <c r="AL53" s="39" t="str">
        <f t="shared" si="38"/>
        <v>B1</v>
      </c>
      <c r="AM53" s="39" t="str">
        <f t="shared" si="39"/>
        <v>B2</v>
      </c>
      <c r="AN53" s="39" t="str">
        <f t="shared" si="40"/>
        <v>B1</v>
      </c>
      <c r="AO53" s="39">
        <f t="shared" si="41"/>
        <v>0</v>
      </c>
      <c r="AP53" s="40">
        <f t="shared" si="18"/>
        <v>82</v>
      </c>
      <c r="AQ53" s="40">
        <f t="shared" si="19"/>
        <v>77</v>
      </c>
      <c r="AR53" s="40">
        <f t="shared" si="20"/>
        <v>74</v>
      </c>
      <c r="AS53" s="40">
        <f t="shared" si="21"/>
        <v>62</v>
      </c>
      <c r="AT53" s="40">
        <f t="shared" si="22"/>
        <v>59</v>
      </c>
      <c r="AU53" s="51">
        <v>184</v>
      </c>
      <c r="AV53" s="51">
        <v>62</v>
      </c>
      <c r="AW53" s="51" t="s">
        <v>40</v>
      </c>
      <c r="AX53" s="51">
        <v>2</v>
      </c>
      <c r="AY53" s="51">
        <v>77</v>
      </c>
      <c r="AZ53" s="51" t="s">
        <v>36</v>
      </c>
      <c r="BA53" s="51">
        <v>41</v>
      </c>
      <c r="BB53" s="51">
        <v>74</v>
      </c>
      <c r="BC53" s="51" t="s">
        <v>37</v>
      </c>
      <c r="BD53" s="51">
        <v>86</v>
      </c>
      <c r="BE53" s="51">
        <v>59</v>
      </c>
      <c r="BF53" s="51" t="s">
        <v>36</v>
      </c>
      <c r="BG53" s="51">
        <v>87</v>
      </c>
      <c r="BH53" s="51">
        <v>82</v>
      </c>
      <c r="BI53" s="51" t="s">
        <v>37</v>
      </c>
      <c r="BJ53" s="41">
        <f>IF(COUNTIF(AD53:AI53,0)=0,IF(COUNTIFS(AD53:AI53,"*F*")=0,SUM(LARGE(AD53:AI53,{1,2,3,4,5})),IF(COUNTIFS(AD53:AI53,"*F*")=1,SUM(LARGE(AD53:AI53,{1,2,3,4,5})),IF(COUNTIFS(AD53:AI53,"*F*")=2,"C",IF(COUNTIFS(AD53:AI53,"*F*")&gt;2,"F")))),IF(COUNTIFS(AD53:AH53,"*F*")=0,SUM(AD53:AH53),IF(COUNTIFS(AD53:AH53,"*F*")=1,"C",IF(COUNTIFS(AD53:AH53,"*F*")&gt;=2,"F"))))</f>
        <v>354</v>
      </c>
      <c r="BK53" s="42">
        <f t="shared" si="23"/>
        <v>70.8</v>
      </c>
    </row>
    <row r="54" spans="1:63" x14ac:dyDescent="0.25">
      <c r="A54" s="35">
        <v>52</v>
      </c>
      <c r="B54" s="36" t="s">
        <v>12</v>
      </c>
      <c r="C54" s="278">
        <v>17241786</v>
      </c>
      <c r="D54" s="278" t="s">
        <v>218</v>
      </c>
      <c r="E54" s="278" t="s">
        <v>15</v>
      </c>
      <c r="F54" s="278">
        <v>184</v>
      </c>
      <c r="G54" s="278">
        <v>75</v>
      </c>
      <c r="H54" s="278" t="s">
        <v>41</v>
      </c>
      <c r="I54" s="278">
        <v>2</v>
      </c>
      <c r="J54" s="278">
        <v>87</v>
      </c>
      <c r="K54" s="278" t="s">
        <v>39</v>
      </c>
      <c r="L54" s="278">
        <v>41</v>
      </c>
      <c r="M54" s="278">
        <v>95</v>
      </c>
      <c r="N54" s="278" t="s">
        <v>38</v>
      </c>
      <c r="O54" s="278">
        <v>86</v>
      </c>
      <c r="P54" s="278">
        <v>71</v>
      </c>
      <c r="Q54" s="278" t="s">
        <v>37</v>
      </c>
      <c r="R54" s="278">
        <v>87</v>
      </c>
      <c r="S54" s="278">
        <v>83</v>
      </c>
      <c r="T54" s="278" t="s">
        <v>37</v>
      </c>
      <c r="U54" s="19"/>
      <c r="V54" s="19"/>
      <c r="W54" s="19"/>
      <c r="X54" s="37">
        <f t="shared" si="24"/>
        <v>184</v>
      </c>
      <c r="Y54" s="37">
        <f t="shared" si="25"/>
        <v>2</v>
      </c>
      <c r="Z54" s="37">
        <f t="shared" si="26"/>
        <v>41</v>
      </c>
      <c r="AA54" s="37">
        <f t="shared" si="27"/>
        <v>86</v>
      </c>
      <c r="AB54" s="37">
        <f t="shared" si="28"/>
        <v>87</v>
      </c>
      <c r="AC54" s="37">
        <f t="shared" si="29"/>
        <v>0</v>
      </c>
      <c r="AD54" s="38">
        <f t="shared" si="30"/>
        <v>75</v>
      </c>
      <c r="AE54" s="38">
        <f t="shared" si="31"/>
        <v>87</v>
      </c>
      <c r="AF54" s="38">
        <f t="shared" si="32"/>
        <v>95</v>
      </c>
      <c r="AG54" s="38">
        <f t="shared" si="33"/>
        <v>71</v>
      </c>
      <c r="AH54" s="38">
        <f t="shared" si="34"/>
        <v>83</v>
      </c>
      <c r="AI54" s="38">
        <f t="shared" si="35"/>
        <v>0</v>
      </c>
      <c r="AJ54" s="39" t="str">
        <f t="shared" si="36"/>
        <v>C1</v>
      </c>
      <c r="AK54" s="39" t="str">
        <f t="shared" si="37"/>
        <v>A2</v>
      </c>
      <c r="AL54" s="39" t="str">
        <f t="shared" si="38"/>
        <v>A1</v>
      </c>
      <c r="AM54" s="39" t="str">
        <f t="shared" si="39"/>
        <v>B1</v>
      </c>
      <c r="AN54" s="39" t="str">
        <f t="shared" si="40"/>
        <v>B1</v>
      </c>
      <c r="AO54" s="39">
        <f t="shared" si="41"/>
        <v>0</v>
      </c>
      <c r="AP54" s="40">
        <f t="shared" si="18"/>
        <v>95</v>
      </c>
      <c r="AQ54" s="40">
        <f t="shared" si="19"/>
        <v>87</v>
      </c>
      <c r="AR54" s="40">
        <f t="shared" si="20"/>
        <v>83</v>
      </c>
      <c r="AS54" s="40">
        <f t="shared" si="21"/>
        <v>75</v>
      </c>
      <c r="AT54" s="40">
        <f t="shared" si="22"/>
        <v>71</v>
      </c>
      <c r="AU54" s="51">
        <v>184</v>
      </c>
      <c r="AV54" s="51">
        <v>75</v>
      </c>
      <c r="AW54" s="51" t="s">
        <v>41</v>
      </c>
      <c r="AX54" s="51">
        <v>2</v>
      </c>
      <c r="AY54" s="51">
        <v>87</v>
      </c>
      <c r="AZ54" s="51" t="s">
        <v>39</v>
      </c>
      <c r="BA54" s="51">
        <v>41</v>
      </c>
      <c r="BB54" s="51">
        <v>95</v>
      </c>
      <c r="BC54" s="51" t="s">
        <v>38</v>
      </c>
      <c r="BD54" s="51">
        <v>86</v>
      </c>
      <c r="BE54" s="51">
        <v>71</v>
      </c>
      <c r="BF54" s="51" t="s">
        <v>37</v>
      </c>
      <c r="BG54" s="51">
        <v>87</v>
      </c>
      <c r="BH54" s="51">
        <v>83</v>
      </c>
      <c r="BI54" s="51" t="s">
        <v>37</v>
      </c>
      <c r="BJ54" s="41">
        <f>IF(COUNTIF(AD54:AI54,0)=0,IF(COUNTIFS(AD54:AI54,"*F*")=0,SUM(LARGE(AD54:AI54,{1,2,3,4,5})),IF(COUNTIFS(AD54:AI54,"*F*")=1,SUM(LARGE(AD54:AI54,{1,2,3,4,5})),IF(COUNTIFS(AD54:AI54,"*F*")=2,"C",IF(COUNTIFS(AD54:AI54,"*F*")&gt;2,"F")))),IF(COUNTIFS(AD54:AH54,"*F*")=0,SUM(AD54:AH54),IF(COUNTIFS(AD54:AH54,"*F*")=1,"C",IF(COUNTIFS(AD54:AH54,"*F*")&gt;=2,"F"))))</f>
        <v>411</v>
      </c>
      <c r="BK54" s="42">
        <f t="shared" si="23"/>
        <v>82.2</v>
      </c>
    </row>
    <row r="55" spans="1:63" x14ac:dyDescent="0.25">
      <c r="A55" s="270">
        <v>53</v>
      </c>
      <c r="B55" s="271" t="s">
        <v>12</v>
      </c>
      <c r="C55" s="278">
        <v>17241787</v>
      </c>
      <c r="D55" s="278" t="s">
        <v>219</v>
      </c>
      <c r="E55" s="278" t="s">
        <v>19</v>
      </c>
      <c r="F55" s="278">
        <v>184</v>
      </c>
      <c r="G55" s="278">
        <v>61</v>
      </c>
      <c r="H55" s="278" t="s">
        <v>40</v>
      </c>
      <c r="I55" s="278">
        <v>2</v>
      </c>
      <c r="J55" s="278">
        <v>80</v>
      </c>
      <c r="K55" s="278" t="s">
        <v>37</v>
      </c>
      <c r="L55" s="278">
        <v>241</v>
      </c>
      <c r="M55" s="278">
        <v>50</v>
      </c>
      <c r="N55" s="278" t="s">
        <v>40</v>
      </c>
      <c r="O55" s="278">
        <v>86</v>
      </c>
      <c r="P55" s="278">
        <v>34</v>
      </c>
      <c r="Q55" s="278" t="s">
        <v>43</v>
      </c>
      <c r="R55" s="278">
        <v>87</v>
      </c>
      <c r="S55" s="278">
        <v>60</v>
      </c>
      <c r="T55" s="278" t="s">
        <v>40</v>
      </c>
      <c r="U55" s="19"/>
      <c r="V55" s="19"/>
      <c r="W55" s="19"/>
      <c r="X55" s="272">
        <f t="shared" si="24"/>
        <v>184</v>
      </c>
      <c r="Y55" s="272">
        <f t="shared" si="25"/>
        <v>2</v>
      </c>
      <c r="Z55" s="272">
        <f t="shared" si="26"/>
        <v>241</v>
      </c>
      <c r="AA55" s="272">
        <f t="shared" si="27"/>
        <v>86</v>
      </c>
      <c r="AB55" s="272">
        <f t="shared" si="28"/>
        <v>87</v>
      </c>
      <c r="AC55" s="272">
        <f t="shared" si="29"/>
        <v>0</v>
      </c>
      <c r="AD55" s="273">
        <f t="shared" si="30"/>
        <v>61</v>
      </c>
      <c r="AE55" s="273">
        <f t="shared" si="31"/>
        <v>80</v>
      </c>
      <c r="AF55" s="273">
        <f t="shared" si="32"/>
        <v>50</v>
      </c>
      <c r="AG55" s="273">
        <f t="shared" si="33"/>
        <v>34</v>
      </c>
      <c r="AH55" s="273">
        <f t="shared" si="34"/>
        <v>60</v>
      </c>
      <c r="AI55" s="273">
        <f t="shared" si="35"/>
        <v>0</v>
      </c>
      <c r="AJ55" s="274" t="str">
        <f t="shared" si="36"/>
        <v>C2</v>
      </c>
      <c r="AK55" s="274" t="str">
        <f t="shared" si="37"/>
        <v>B1</v>
      </c>
      <c r="AL55" s="274" t="str">
        <f t="shared" si="38"/>
        <v>C2</v>
      </c>
      <c r="AM55" s="274" t="str">
        <f t="shared" si="39"/>
        <v>D2</v>
      </c>
      <c r="AN55" s="274" t="str">
        <f t="shared" si="40"/>
        <v>C2</v>
      </c>
      <c r="AO55" s="274">
        <f t="shared" si="41"/>
        <v>0</v>
      </c>
      <c r="AP55" s="275">
        <f t="shared" si="18"/>
        <v>80</v>
      </c>
      <c r="AQ55" s="275">
        <f t="shared" si="19"/>
        <v>61</v>
      </c>
      <c r="AR55" s="275">
        <f t="shared" si="20"/>
        <v>60</v>
      </c>
      <c r="AS55" s="275">
        <f t="shared" si="21"/>
        <v>50</v>
      </c>
      <c r="AT55" s="275">
        <f t="shared" si="22"/>
        <v>34</v>
      </c>
      <c r="AU55" s="51">
        <v>184</v>
      </c>
      <c r="AV55" s="51">
        <v>61</v>
      </c>
      <c r="AW55" s="51" t="s">
        <v>40</v>
      </c>
      <c r="AX55" s="51">
        <v>2</v>
      </c>
      <c r="AY55" s="51">
        <v>80</v>
      </c>
      <c r="AZ55" s="51" t="s">
        <v>37</v>
      </c>
      <c r="BA55" s="51">
        <v>241</v>
      </c>
      <c r="BB55" s="51">
        <v>50</v>
      </c>
      <c r="BC55" s="51" t="s">
        <v>40</v>
      </c>
      <c r="BD55" s="51">
        <v>86</v>
      </c>
      <c r="BE55" s="51">
        <v>34</v>
      </c>
      <c r="BF55" s="51" t="s">
        <v>43</v>
      </c>
      <c r="BG55" s="51">
        <v>87</v>
      </c>
      <c r="BH55" s="51">
        <v>60</v>
      </c>
      <c r="BI55" s="51" t="s">
        <v>40</v>
      </c>
      <c r="BJ55" s="276">
        <f>IF(COUNTIF(AD55:AI55,0)=0,IF(COUNTIFS(AD55:AI55,"*F*")=0,SUM(LARGE(AD55:AI55,{1,2,3,4,5})),IF(COUNTIFS(AD55:AI55,"*F*")=1,SUM(LARGE(AD55:AI55,{1,2,3,4,5})),IF(COUNTIFS(AD55:AI55,"*F*")=2,"C",IF(COUNTIFS(AD55:AI55,"*F*")&gt;2,"F")))),IF(COUNTIFS(AD55:AH55,"*F*")=0,SUM(AD55:AH55),IF(COUNTIFS(AD55:AH55,"*F*")=1,"C",IF(COUNTIFS(AD55:AH55,"*F*")&gt;=2,"F"))))</f>
        <v>285</v>
      </c>
      <c r="BK55" s="277">
        <f t="shared" si="23"/>
        <v>57</v>
      </c>
    </row>
    <row r="56" spans="1:63" s="278" customFormat="1" ht="15" customHeight="1" x14ac:dyDescent="0.25">
      <c r="A56" s="35">
        <v>54</v>
      </c>
      <c r="B56" s="36" t="s">
        <v>12</v>
      </c>
      <c r="C56" s="278">
        <v>17241788</v>
      </c>
      <c r="D56" s="278" t="s">
        <v>220</v>
      </c>
      <c r="E56" s="278" t="s">
        <v>15</v>
      </c>
      <c r="F56" s="278">
        <v>184</v>
      </c>
      <c r="G56" s="278">
        <v>75</v>
      </c>
      <c r="H56" s="278" t="s">
        <v>41</v>
      </c>
      <c r="I56" s="278">
        <v>2</v>
      </c>
      <c r="J56" s="278">
        <v>84</v>
      </c>
      <c r="K56" s="278" t="s">
        <v>37</v>
      </c>
      <c r="L56" s="278">
        <v>241</v>
      </c>
      <c r="M56" s="278">
        <v>64</v>
      </c>
      <c r="N56" s="278" t="s">
        <v>36</v>
      </c>
      <c r="O56" s="278">
        <v>86</v>
      </c>
      <c r="P56" s="278">
        <v>63</v>
      </c>
      <c r="Q56" s="278" t="s">
        <v>36</v>
      </c>
      <c r="R56" s="278">
        <v>87</v>
      </c>
      <c r="S56" s="278">
        <v>71</v>
      </c>
      <c r="T56" s="278" t="s">
        <v>41</v>
      </c>
      <c r="U56" s="19"/>
      <c r="V56" s="19"/>
      <c r="W56" s="19"/>
      <c r="X56" s="37">
        <f t="shared" si="24"/>
        <v>184</v>
      </c>
      <c r="Y56" s="37">
        <f t="shared" si="25"/>
        <v>2</v>
      </c>
      <c r="Z56" s="37">
        <f t="shared" si="26"/>
        <v>241</v>
      </c>
      <c r="AA56" s="37">
        <f t="shared" si="27"/>
        <v>86</v>
      </c>
      <c r="AB56" s="37">
        <f t="shared" si="28"/>
        <v>87</v>
      </c>
      <c r="AC56" s="37">
        <f t="shared" si="29"/>
        <v>0</v>
      </c>
      <c r="AD56" s="38">
        <f t="shared" si="30"/>
        <v>75</v>
      </c>
      <c r="AE56" s="38">
        <f t="shared" si="31"/>
        <v>84</v>
      </c>
      <c r="AF56" s="38">
        <f t="shared" si="32"/>
        <v>64</v>
      </c>
      <c r="AG56" s="38">
        <f t="shared" si="33"/>
        <v>63</v>
      </c>
      <c r="AH56" s="38">
        <f t="shared" si="34"/>
        <v>71</v>
      </c>
      <c r="AI56" s="38">
        <f t="shared" si="35"/>
        <v>0</v>
      </c>
      <c r="AJ56" s="39" t="str">
        <f t="shared" si="36"/>
        <v>C1</v>
      </c>
      <c r="AK56" s="39" t="str">
        <f t="shared" si="37"/>
        <v>B1</v>
      </c>
      <c r="AL56" s="39" t="str">
        <f t="shared" si="38"/>
        <v>B2</v>
      </c>
      <c r="AM56" s="39" t="str">
        <f t="shared" si="39"/>
        <v>B2</v>
      </c>
      <c r="AN56" s="39" t="str">
        <f t="shared" si="40"/>
        <v>C1</v>
      </c>
      <c r="AO56" s="39">
        <f t="shared" si="41"/>
        <v>0</v>
      </c>
      <c r="AP56" s="40">
        <f t="shared" si="18"/>
        <v>84</v>
      </c>
      <c r="AQ56" s="40">
        <f t="shared" si="19"/>
        <v>75</v>
      </c>
      <c r="AR56" s="40">
        <f t="shared" si="20"/>
        <v>71</v>
      </c>
      <c r="AS56" s="40">
        <f t="shared" si="21"/>
        <v>64</v>
      </c>
      <c r="AT56" s="40">
        <f t="shared" si="22"/>
        <v>63</v>
      </c>
      <c r="AU56" s="51">
        <v>184</v>
      </c>
      <c r="AV56" s="51">
        <v>75</v>
      </c>
      <c r="AW56" s="51" t="s">
        <v>41</v>
      </c>
      <c r="AX56" s="51">
        <v>2</v>
      </c>
      <c r="AY56" s="51">
        <v>84</v>
      </c>
      <c r="AZ56" s="51" t="s">
        <v>37</v>
      </c>
      <c r="BA56" s="51">
        <v>241</v>
      </c>
      <c r="BB56" s="51">
        <v>64</v>
      </c>
      <c r="BC56" s="51" t="s">
        <v>36</v>
      </c>
      <c r="BD56" s="51">
        <v>86</v>
      </c>
      <c r="BE56" s="51">
        <v>63</v>
      </c>
      <c r="BF56" s="51" t="s">
        <v>36</v>
      </c>
      <c r="BG56" s="51">
        <v>87</v>
      </c>
      <c r="BH56" s="51">
        <v>71</v>
      </c>
      <c r="BI56" s="51" t="s">
        <v>41</v>
      </c>
      <c r="BJ56" s="41">
        <f>IF(COUNTIF(AD56:AI56,0)=0,IF(COUNTIFS(AD56:AI56,"*F*")=0,SUM(LARGE(AD56:AI56,{1,2,3,4,5})),IF(COUNTIFS(AD56:AI56,"*F*")=1,SUM(LARGE(AD56:AI56,{1,2,3,4,5})),IF(COUNTIFS(AD56:AI56,"*F*")=2,"C",IF(COUNTIFS(AD56:AI56,"*F*")&gt;2,"F")))),IF(COUNTIFS(AD56:AH56,"*F*")=0,SUM(AD56:AH56),IF(COUNTIFS(AD56:AH56,"*F*")=1,"C",IF(COUNTIFS(AD56:AH56,"*F*")&gt;=2,"F"))))</f>
        <v>357</v>
      </c>
      <c r="BK56" s="42">
        <f t="shared" si="23"/>
        <v>71.400000000000006</v>
      </c>
    </row>
    <row r="57" spans="1:63" s="278" customFormat="1" ht="15" customHeight="1" x14ac:dyDescent="0.25">
      <c r="A57" s="35">
        <v>55</v>
      </c>
      <c r="B57" s="36" t="s">
        <v>12</v>
      </c>
      <c r="C57" s="278">
        <v>17241789</v>
      </c>
      <c r="D57" s="278" t="s">
        <v>221</v>
      </c>
      <c r="E57" s="278" t="s">
        <v>15</v>
      </c>
      <c r="F57" s="278">
        <v>184</v>
      </c>
      <c r="G57" s="278">
        <v>61</v>
      </c>
      <c r="H57" s="278" t="s">
        <v>40</v>
      </c>
      <c r="I57" s="278">
        <v>2</v>
      </c>
      <c r="J57" s="278">
        <v>78</v>
      </c>
      <c r="K57" s="278" t="s">
        <v>36</v>
      </c>
      <c r="L57" s="278">
        <v>241</v>
      </c>
      <c r="M57" s="278">
        <v>44</v>
      </c>
      <c r="N57" s="278" t="s">
        <v>40</v>
      </c>
      <c r="O57" s="278">
        <v>86</v>
      </c>
      <c r="P57" s="278">
        <v>33</v>
      </c>
      <c r="Q57" s="278" t="s">
        <v>43</v>
      </c>
      <c r="R57" s="278">
        <v>87</v>
      </c>
      <c r="S57" s="278">
        <v>63</v>
      </c>
      <c r="T57" s="278" t="s">
        <v>40</v>
      </c>
      <c r="U57" s="19"/>
      <c r="V57" s="19"/>
      <c r="W57" s="19"/>
      <c r="X57" s="37">
        <f t="shared" ref="X57:X120" si="42">F57</f>
        <v>184</v>
      </c>
      <c r="Y57" s="37">
        <f t="shared" ref="Y57:Y120" si="43">I57</f>
        <v>2</v>
      </c>
      <c r="Z57" s="37">
        <f t="shared" ref="Z57:Z120" si="44">L57</f>
        <v>241</v>
      </c>
      <c r="AA57" s="37">
        <f t="shared" ref="AA57:AA120" si="45">O57</f>
        <v>86</v>
      </c>
      <c r="AB57" s="37">
        <f t="shared" ref="AB57:AB120" si="46">R57</f>
        <v>87</v>
      </c>
      <c r="AC57" s="37">
        <f t="shared" ref="AC57:AC120" si="47">U57</f>
        <v>0</v>
      </c>
      <c r="AD57" s="38">
        <f t="shared" ref="AD57:AD120" si="48">G57</f>
        <v>61</v>
      </c>
      <c r="AE57" s="38">
        <f t="shared" ref="AE57:AE120" si="49">J57</f>
        <v>78</v>
      </c>
      <c r="AF57" s="38">
        <f t="shared" ref="AF57:AF120" si="50">M57</f>
        <v>44</v>
      </c>
      <c r="AG57" s="38">
        <f t="shared" ref="AG57:AG120" si="51">P57</f>
        <v>33</v>
      </c>
      <c r="AH57" s="38">
        <f t="shared" ref="AH57:AH120" si="52">S57</f>
        <v>63</v>
      </c>
      <c r="AI57" s="38">
        <f t="shared" ref="AI57:AI120" si="53">V57</f>
        <v>0</v>
      </c>
      <c r="AJ57" s="39" t="str">
        <f t="shared" ref="AJ57:AJ120" si="54">H57</f>
        <v>C2</v>
      </c>
      <c r="AK57" s="39" t="str">
        <f t="shared" ref="AK57:AK120" si="55">K57</f>
        <v>B2</v>
      </c>
      <c r="AL57" s="39" t="str">
        <f t="shared" ref="AL57:AL120" si="56">N57</f>
        <v>C2</v>
      </c>
      <c r="AM57" s="39" t="str">
        <f t="shared" ref="AM57:AM120" si="57">Q57</f>
        <v>D2</v>
      </c>
      <c r="AN57" s="39" t="str">
        <f t="shared" ref="AN57:AN120" si="58">T57</f>
        <v>C2</v>
      </c>
      <c r="AO57" s="39">
        <f t="shared" ref="AO57:AO120" si="59">W57</f>
        <v>0</v>
      </c>
      <c r="AP57" s="40">
        <f t="shared" ref="AP57:AP120" si="60">IFERROR(LARGE(AD57:AI57,1),0)</f>
        <v>78</v>
      </c>
      <c r="AQ57" s="40">
        <f t="shared" ref="AQ57:AQ120" si="61">IFERROR(LARGE(AD57:AI57,2),0)</f>
        <v>63</v>
      </c>
      <c r="AR57" s="40">
        <f t="shared" ref="AR57:AR120" si="62">IFERROR(LARGE(AD57:AI57,3),0)</f>
        <v>61</v>
      </c>
      <c r="AS57" s="40">
        <f t="shared" ref="AS57:AS120" si="63">IFERROR(LARGE(AD57:AI57,4),0)</f>
        <v>44</v>
      </c>
      <c r="AT57" s="40">
        <f t="shared" ref="AT57:AT120" si="64">IFERROR(LARGE(AD57:AI57,5),0)</f>
        <v>33</v>
      </c>
      <c r="AU57" s="51">
        <v>184</v>
      </c>
      <c r="AV57" s="51">
        <v>61</v>
      </c>
      <c r="AW57" s="51" t="s">
        <v>40</v>
      </c>
      <c r="AX57" s="51">
        <v>2</v>
      </c>
      <c r="AY57" s="51">
        <v>78</v>
      </c>
      <c r="AZ57" s="51" t="s">
        <v>36</v>
      </c>
      <c r="BA57" s="51">
        <v>241</v>
      </c>
      <c r="BB57" s="51">
        <v>44</v>
      </c>
      <c r="BC57" s="51" t="s">
        <v>40</v>
      </c>
      <c r="BD57" s="51">
        <v>86</v>
      </c>
      <c r="BE57" s="51">
        <v>33</v>
      </c>
      <c r="BF57" s="51" t="s">
        <v>43</v>
      </c>
      <c r="BG57" s="51">
        <v>87</v>
      </c>
      <c r="BH57" s="51">
        <v>63</v>
      </c>
      <c r="BI57" s="51" t="s">
        <v>40</v>
      </c>
      <c r="BJ57" s="41">
        <f>IF(COUNTIF(AD57:AI57,0)=0,IF(COUNTIFS(AD57:AI57,"*F*")=0,SUM(LARGE(AD57:AI57,{1,2,3,4,5})),IF(COUNTIFS(AD57:AI57,"*F*")=1,SUM(LARGE(AD57:AI57,{1,2,3,4,5})),IF(COUNTIFS(AD57:AI57,"*F*")=2,"C",IF(COUNTIFS(AD57:AI57,"*F*")&gt;2,"F")))),IF(COUNTIFS(AD57:AH57,"*F*")=0,SUM(AD57:AH57),IF(COUNTIFS(AD57:AH57,"*F*")=1,"C",IF(COUNTIFS(AD57:AH57,"*F*")&gt;=2,"F"))))</f>
        <v>279</v>
      </c>
      <c r="BK57" s="42">
        <f t="shared" ref="BK57:BK120" si="65">IFERROR(BJ57/5,BJ57)</f>
        <v>55.8</v>
      </c>
    </row>
    <row r="58" spans="1:63" s="278" customFormat="1" ht="15" customHeight="1" x14ac:dyDescent="0.25">
      <c r="A58" s="35">
        <v>56</v>
      </c>
      <c r="B58" s="36" t="s">
        <v>12</v>
      </c>
      <c r="C58" s="278">
        <v>17241790</v>
      </c>
      <c r="D58" s="278" t="s">
        <v>222</v>
      </c>
      <c r="E58" s="278" t="s">
        <v>15</v>
      </c>
      <c r="F58" s="278">
        <v>184</v>
      </c>
      <c r="G58" s="278">
        <v>52</v>
      </c>
      <c r="H58" s="278" t="s">
        <v>42</v>
      </c>
      <c r="I58" s="278">
        <v>2</v>
      </c>
      <c r="J58" s="278">
        <v>75</v>
      </c>
      <c r="K58" s="278" t="s">
        <v>36</v>
      </c>
      <c r="L58" s="278">
        <v>241</v>
      </c>
      <c r="M58" s="278">
        <v>74</v>
      </c>
      <c r="N58" s="278" t="s">
        <v>37</v>
      </c>
      <c r="O58" s="278">
        <v>86</v>
      </c>
      <c r="P58" s="278">
        <v>41</v>
      </c>
      <c r="Q58" s="278" t="s">
        <v>42</v>
      </c>
      <c r="R58" s="278">
        <v>87</v>
      </c>
      <c r="S58" s="278">
        <v>59</v>
      </c>
      <c r="T58" s="278" t="s">
        <v>40</v>
      </c>
      <c r="U58" s="19"/>
      <c r="V58" s="19"/>
      <c r="W58" s="19"/>
      <c r="X58" s="37">
        <f t="shared" si="42"/>
        <v>184</v>
      </c>
      <c r="Y58" s="37">
        <f t="shared" si="43"/>
        <v>2</v>
      </c>
      <c r="Z58" s="37">
        <f t="shared" si="44"/>
        <v>241</v>
      </c>
      <c r="AA58" s="37">
        <f t="shared" si="45"/>
        <v>86</v>
      </c>
      <c r="AB58" s="37">
        <f t="shared" si="46"/>
        <v>87</v>
      </c>
      <c r="AC58" s="37">
        <f t="shared" si="47"/>
        <v>0</v>
      </c>
      <c r="AD58" s="38">
        <f t="shared" si="48"/>
        <v>52</v>
      </c>
      <c r="AE58" s="38">
        <f t="shared" si="49"/>
        <v>75</v>
      </c>
      <c r="AF58" s="38">
        <f t="shared" si="50"/>
        <v>74</v>
      </c>
      <c r="AG58" s="38">
        <f t="shared" si="51"/>
        <v>41</v>
      </c>
      <c r="AH58" s="38">
        <f t="shared" si="52"/>
        <v>59</v>
      </c>
      <c r="AI58" s="38">
        <f t="shared" si="53"/>
        <v>0</v>
      </c>
      <c r="AJ58" s="39" t="str">
        <f t="shared" si="54"/>
        <v>D1</v>
      </c>
      <c r="AK58" s="39" t="str">
        <f t="shared" si="55"/>
        <v>B2</v>
      </c>
      <c r="AL58" s="39" t="str">
        <f t="shared" si="56"/>
        <v>B1</v>
      </c>
      <c r="AM58" s="39" t="str">
        <f t="shared" si="57"/>
        <v>D1</v>
      </c>
      <c r="AN58" s="39" t="str">
        <f t="shared" si="58"/>
        <v>C2</v>
      </c>
      <c r="AO58" s="39">
        <f t="shared" si="59"/>
        <v>0</v>
      </c>
      <c r="AP58" s="40">
        <f t="shared" si="60"/>
        <v>75</v>
      </c>
      <c r="AQ58" s="40">
        <f t="shared" si="61"/>
        <v>74</v>
      </c>
      <c r="AR58" s="40">
        <f t="shared" si="62"/>
        <v>59</v>
      </c>
      <c r="AS58" s="40">
        <f t="shared" si="63"/>
        <v>52</v>
      </c>
      <c r="AT58" s="40">
        <f t="shared" si="64"/>
        <v>41</v>
      </c>
      <c r="AU58" s="51">
        <v>184</v>
      </c>
      <c r="AV58" s="51">
        <v>52</v>
      </c>
      <c r="AW58" s="51" t="s">
        <v>42</v>
      </c>
      <c r="AX58" s="51">
        <v>2</v>
      </c>
      <c r="AY58" s="51">
        <v>75</v>
      </c>
      <c r="AZ58" s="51" t="s">
        <v>36</v>
      </c>
      <c r="BA58" s="51">
        <v>241</v>
      </c>
      <c r="BB58" s="51">
        <v>74</v>
      </c>
      <c r="BC58" s="51" t="s">
        <v>37</v>
      </c>
      <c r="BD58" s="51">
        <v>86</v>
      </c>
      <c r="BE58" s="51">
        <v>41</v>
      </c>
      <c r="BF58" s="51" t="s">
        <v>42</v>
      </c>
      <c r="BG58" s="51">
        <v>87</v>
      </c>
      <c r="BH58" s="51">
        <v>59</v>
      </c>
      <c r="BI58" s="51" t="s">
        <v>40</v>
      </c>
      <c r="BJ58" s="41">
        <f>IF(COUNTIF(AD58:AI58,0)=0,IF(COUNTIFS(AD58:AI58,"*F*")=0,SUM(LARGE(AD58:AI58,{1,2,3,4,5})),IF(COUNTIFS(AD58:AI58,"*F*")=1,SUM(LARGE(AD58:AI58,{1,2,3,4,5})),IF(COUNTIFS(AD58:AI58,"*F*")=2,"C",IF(COUNTIFS(AD58:AI58,"*F*")&gt;2,"F")))),IF(COUNTIFS(AD58:AH58,"*F*")=0,SUM(AD58:AH58),IF(COUNTIFS(AD58:AH58,"*F*")=1,"C",IF(COUNTIFS(AD58:AH58,"*F*")&gt;=2,"F"))))</f>
        <v>301</v>
      </c>
      <c r="BK58" s="42">
        <f t="shared" si="65"/>
        <v>60.2</v>
      </c>
    </row>
    <row r="59" spans="1:63" s="278" customFormat="1" ht="15" customHeight="1" x14ac:dyDescent="0.25">
      <c r="A59" s="35">
        <v>57</v>
      </c>
      <c r="B59" s="36" t="s">
        <v>12</v>
      </c>
      <c r="C59" s="278">
        <v>17241791</v>
      </c>
      <c r="D59" s="278" t="s">
        <v>223</v>
      </c>
      <c r="E59" s="278" t="s">
        <v>19</v>
      </c>
      <c r="F59" s="278">
        <v>184</v>
      </c>
      <c r="G59" s="278">
        <v>75</v>
      </c>
      <c r="H59" s="278" t="s">
        <v>41</v>
      </c>
      <c r="I59" s="278">
        <v>2</v>
      </c>
      <c r="J59" s="278">
        <v>83</v>
      </c>
      <c r="K59" s="278" t="s">
        <v>37</v>
      </c>
      <c r="L59" s="278">
        <v>241</v>
      </c>
      <c r="M59" s="278">
        <v>77</v>
      </c>
      <c r="N59" s="278" t="s">
        <v>37</v>
      </c>
      <c r="O59" s="278">
        <v>86</v>
      </c>
      <c r="P59" s="278">
        <v>53</v>
      </c>
      <c r="Q59" s="278" t="s">
        <v>41</v>
      </c>
      <c r="R59" s="278">
        <v>87</v>
      </c>
      <c r="S59" s="278">
        <v>78</v>
      </c>
      <c r="T59" s="278" t="s">
        <v>36</v>
      </c>
      <c r="U59" s="19"/>
      <c r="V59" s="19"/>
      <c r="W59" s="19"/>
      <c r="X59" s="37">
        <f t="shared" si="42"/>
        <v>184</v>
      </c>
      <c r="Y59" s="37">
        <f t="shared" si="43"/>
        <v>2</v>
      </c>
      <c r="Z59" s="37">
        <f t="shared" si="44"/>
        <v>241</v>
      </c>
      <c r="AA59" s="37">
        <f t="shared" si="45"/>
        <v>86</v>
      </c>
      <c r="AB59" s="37">
        <f t="shared" si="46"/>
        <v>87</v>
      </c>
      <c r="AC59" s="37">
        <f t="shared" si="47"/>
        <v>0</v>
      </c>
      <c r="AD59" s="38">
        <f t="shared" si="48"/>
        <v>75</v>
      </c>
      <c r="AE59" s="38">
        <f t="shared" si="49"/>
        <v>83</v>
      </c>
      <c r="AF59" s="38">
        <f t="shared" si="50"/>
        <v>77</v>
      </c>
      <c r="AG59" s="38">
        <f t="shared" si="51"/>
        <v>53</v>
      </c>
      <c r="AH59" s="38">
        <f t="shared" si="52"/>
        <v>78</v>
      </c>
      <c r="AI59" s="38">
        <f t="shared" si="53"/>
        <v>0</v>
      </c>
      <c r="AJ59" s="39" t="str">
        <f t="shared" si="54"/>
        <v>C1</v>
      </c>
      <c r="AK59" s="39" t="str">
        <f t="shared" si="55"/>
        <v>B1</v>
      </c>
      <c r="AL59" s="39" t="str">
        <f t="shared" si="56"/>
        <v>B1</v>
      </c>
      <c r="AM59" s="39" t="str">
        <f t="shared" si="57"/>
        <v>C1</v>
      </c>
      <c r="AN59" s="39" t="str">
        <f t="shared" si="58"/>
        <v>B2</v>
      </c>
      <c r="AO59" s="39">
        <f t="shared" si="59"/>
        <v>0</v>
      </c>
      <c r="AP59" s="40">
        <f t="shared" si="60"/>
        <v>83</v>
      </c>
      <c r="AQ59" s="40">
        <f t="shared" si="61"/>
        <v>78</v>
      </c>
      <c r="AR59" s="40">
        <f t="shared" si="62"/>
        <v>77</v>
      </c>
      <c r="AS59" s="40">
        <f t="shared" si="63"/>
        <v>75</v>
      </c>
      <c r="AT59" s="40">
        <f t="shared" si="64"/>
        <v>53</v>
      </c>
      <c r="AU59" s="51">
        <v>184</v>
      </c>
      <c r="AV59" s="51">
        <v>75</v>
      </c>
      <c r="AW59" s="51" t="s">
        <v>41</v>
      </c>
      <c r="AX59" s="51">
        <v>2</v>
      </c>
      <c r="AY59" s="51">
        <v>83</v>
      </c>
      <c r="AZ59" s="51" t="s">
        <v>37</v>
      </c>
      <c r="BA59" s="51">
        <v>241</v>
      </c>
      <c r="BB59" s="51">
        <v>77</v>
      </c>
      <c r="BC59" s="51" t="s">
        <v>37</v>
      </c>
      <c r="BD59" s="51">
        <v>86</v>
      </c>
      <c r="BE59" s="51">
        <v>53</v>
      </c>
      <c r="BF59" s="51" t="s">
        <v>41</v>
      </c>
      <c r="BG59" s="51">
        <v>87</v>
      </c>
      <c r="BH59" s="51">
        <v>78</v>
      </c>
      <c r="BI59" s="51" t="s">
        <v>36</v>
      </c>
      <c r="BJ59" s="41">
        <f>IF(COUNTIF(AD59:AI59,0)=0,IF(COUNTIFS(AD59:AI59,"*F*")=0,SUM(LARGE(AD59:AI59,{1,2,3,4,5})),IF(COUNTIFS(AD59:AI59,"*F*")=1,SUM(LARGE(AD59:AI59,{1,2,3,4,5})),IF(COUNTIFS(AD59:AI59,"*F*")=2,"C",IF(COUNTIFS(AD59:AI59,"*F*")&gt;2,"F")))),IF(COUNTIFS(AD59:AH59,"*F*")=0,SUM(AD59:AH59),IF(COUNTIFS(AD59:AH59,"*F*")=1,"C",IF(COUNTIFS(AD59:AH59,"*F*")&gt;=2,"F"))))</f>
        <v>366</v>
      </c>
      <c r="BK59" s="42">
        <f t="shared" si="65"/>
        <v>73.2</v>
      </c>
    </row>
    <row r="60" spans="1:63" s="278" customFormat="1" ht="15" customHeight="1" x14ac:dyDescent="0.25">
      <c r="A60" s="35">
        <v>58</v>
      </c>
      <c r="B60" s="36" t="s">
        <v>12</v>
      </c>
      <c r="C60" s="278">
        <v>17241792</v>
      </c>
      <c r="D60" s="278" t="s">
        <v>224</v>
      </c>
      <c r="E60" s="278" t="s">
        <v>15</v>
      </c>
      <c r="F60" s="278">
        <v>184</v>
      </c>
      <c r="G60" s="278">
        <v>76</v>
      </c>
      <c r="H60" s="278" t="s">
        <v>36</v>
      </c>
      <c r="I60" s="278">
        <v>2</v>
      </c>
      <c r="J60" s="278">
        <v>59</v>
      </c>
      <c r="K60" s="278" t="s">
        <v>42</v>
      </c>
      <c r="L60" s="278">
        <v>41</v>
      </c>
      <c r="M60" s="278">
        <v>83</v>
      </c>
      <c r="N60" s="278" t="s">
        <v>39</v>
      </c>
      <c r="O60" s="278">
        <v>86</v>
      </c>
      <c r="P60" s="278">
        <v>57</v>
      </c>
      <c r="Q60" s="278" t="s">
        <v>36</v>
      </c>
      <c r="R60" s="278">
        <v>87</v>
      </c>
      <c r="S60" s="278">
        <v>71</v>
      </c>
      <c r="T60" s="278" t="s">
        <v>41</v>
      </c>
      <c r="U60" s="19"/>
      <c r="V60" s="19"/>
      <c r="W60" s="19"/>
      <c r="X60" s="37">
        <f t="shared" si="42"/>
        <v>184</v>
      </c>
      <c r="Y60" s="37">
        <f t="shared" si="43"/>
        <v>2</v>
      </c>
      <c r="Z60" s="37">
        <f t="shared" si="44"/>
        <v>41</v>
      </c>
      <c r="AA60" s="37">
        <f t="shared" si="45"/>
        <v>86</v>
      </c>
      <c r="AB60" s="37">
        <f t="shared" si="46"/>
        <v>87</v>
      </c>
      <c r="AC60" s="37">
        <f t="shared" si="47"/>
        <v>0</v>
      </c>
      <c r="AD60" s="38">
        <f t="shared" si="48"/>
        <v>76</v>
      </c>
      <c r="AE60" s="38">
        <f t="shared" si="49"/>
        <v>59</v>
      </c>
      <c r="AF60" s="38">
        <f t="shared" si="50"/>
        <v>83</v>
      </c>
      <c r="AG60" s="38">
        <f t="shared" si="51"/>
        <v>57</v>
      </c>
      <c r="AH60" s="38">
        <f t="shared" si="52"/>
        <v>71</v>
      </c>
      <c r="AI60" s="38">
        <f t="shared" si="53"/>
        <v>0</v>
      </c>
      <c r="AJ60" s="39" t="str">
        <f t="shared" si="54"/>
        <v>B2</v>
      </c>
      <c r="AK60" s="39" t="str">
        <f t="shared" si="55"/>
        <v>D1</v>
      </c>
      <c r="AL60" s="39" t="str">
        <f t="shared" si="56"/>
        <v>A2</v>
      </c>
      <c r="AM60" s="39" t="str">
        <f t="shared" si="57"/>
        <v>B2</v>
      </c>
      <c r="AN60" s="39" t="str">
        <f t="shared" si="58"/>
        <v>C1</v>
      </c>
      <c r="AO60" s="39">
        <f t="shared" si="59"/>
        <v>0</v>
      </c>
      <c r="AP60" s="40">
        <f t="shared" si="60"/>
        <v>83</v>
      </c>
      <c r="AQ60" s="40">
        <f t="shared" si="61"/>
        <v>76</v>
      </c>
      <c r="AR60" s="40">
        <f t="shared" si="62"/>
        <v>71</v>
      </c>
      <c r="AS60" s="40">
        <f t="shared" si="63"/>
        <v>59</v>
      </c>
      <c r="AT60" s="40">
        <f t="shared" si="64"/>
        <v>57</v>
      </c>
      <c r="AU60" s="51">
        <v>184</v>
      </c>
      <c r="AV60" s="51">
        <v>76</v>
      </c>
      <c r="AW60" s="51" t="s">
        <v>36</v>
      </c>
      <c r="AX60" s="51">
        <v>2</v>
      </c>
      <c r="AY60" s="51">
        <v>59</v>
      </c>
      <c r="AZ60" s="51" t="s">
        <v>42</v>
      </c>
      <c r="BA60" s="51">
        <v>41</v>
      </c>
      <c r="BB60" s="51">
        <v>83</v>
      </c>
      <c r="BC60" s="51" t="s">
        <v>39</v>
      </c>
      <c r="BD60" s="51">
        <v>86</v>
      </c>
      <c r="BE60" s="51">
        <v>57</v>
      </c>
      <c r="BF60" s="51" t="s">
        <v>36</v>
      </c>
      <c r="BG60" s="51">
        <v>87</v>
      </c>
      <c r="BH60" s="51">
        <v>71</v>
      </c>
      <c r="BI60" s="51" t="s">
        <v>41</v>
      </c>
      <c r="BJ60" s="41">
        <f>IF(COUNTIF(AD60:AI60,0)=0,IF(COUNTIFS(AD60:AI60,"*F*")=0,SUM(LARGE(AD60:AI60,{1,2,3,4,5})),IF(COUNTIFS(AD60:AI60,"*F*")=1,SUM(LARGE(AD60:AI60,{1,2,3,4,5})),IF(COUNTIFS(AD60:AI60,"*F*")=2,"C",IF(COUNTIFS(AD60:AI60,"*F*")&gt;2,"F")))),IF(COUNTIFS(AD60:AH60,"*F*")=0,SUM(AD60:AH60),IF(COUNTIFS(AD60:AH60,"*F*")=1,"C",IF(COUNTIFS(AD60:AH60,"*F*")&gt;=2,"F"))))</f>
        <v>346</v>
      </c>
      <c r="BK60" s="42">
        <f t="shared" si="65"/>
        <v>69.2</v>
      </c>
    </row>
    <row r="61" spans="1:63" s="278" customFormat="1" ht="15" customHeight="1" x14ac:dyDescent="0.25">
      <c r="A61" s="35">
        <v>59</v>
      </c>
      <c r="B61" s="36" t="s">
        <v>12</v>
      </c>
      <c r="C61" s="278">
        <v>17241793</v>
      </c>
      <c r="D61" s="278" t="s">
        <v>225</v>
      </c>
      <c r="E61" s="278" t="s">
        <v>15</v>
      </c>
      <c r="F61" s="278">
        <v>184</v>
      </c>
      <c r="G61" s="278">
        <v>64</v>
      </c>
      <c r="H61" s="278" t="s">
        <v>40</v>
      </c>
      <c r="I61" s="278">
        <v>2</v>
      </c>
      <c r="J61" s="278">
        <v>70</v>
      </c>
      <c r="K61" s="278" t="s">
        <v>41</v>
      </c>
      <c r="L61" s="278">
        <v>241</v>
      </c>
      <c r="M61" s="278">
        <v>33</v>
      </c>
      <c r="N61" s="278" t="s">
        <v>43</v>
      </c>
      <c r="O61" s="278">
        <v>86</v>
      </c>
      <c r="P61" s="278">
        <v>34</v>
      </c>
      <c r="Q61" s="278" t="s">
        <v>43</v>
      </c>
      <c r="R61" s="278">
        <v>87</v>
      </c>
      <c r="S61" s="278">
        <v>52</v>
      </c>
      <c r="T61" s="278" t="s">
        <v>42</v>
      </c>
      <c r="U61" s="19"/>
      <c r="V61" s="19"/>
      <c r="W61" s="19"/>
      <c r="X61" s="37">
        <f t="shared" si="42"/>
        <v>184</v>
      </c>
      <c r="Y61" s="37">
        <f t="shared" si="43"/>
        <v>2</v>
      </c>
      <c r="Z61" s="37">
        <f t="shared" si="44"/>
        <v>241</v>
      </c>
      <c r="AA61" s="37">
        <f t="shared" si="45"/>
        <v>86</v>
      </c>
      <c r="AB61" s="37">
        <f t="shared" si="46"/>
        <v>87</v>
      </c>
      <c r="AC61" s="37">
        <f t="shared" si="47"/>
        <v>0</v>
      </c>
      <c r="AD61" s="38">
        <f t="shared" si="48"/>
        <v>64</v>
      </c>
      <c r="AE61" s="38">
        <f t="shared" si="49"/>
        <v>70</v>
      </c>
      <c r="AF61" s="38">
        <f t="shared" si="50"/>
        <v>33</v>
      </c>
      <c r="AG61" s="38">
        <f t="shared" si="51"/>
        <v>34</v>
      </c>
      <c r="AH61" s="38">
        <f t="shared" si="52"/>
        <v>52</v>
      </c>
      <c r="AI61" s="38">
        <f t="shared" si="53"/>
        <v>0</v>
      </c>
      <c r="AJ61" s="39" t="str">
        <f t="shared" si="54"/>
        <v>C2</v>
      </c>
      <c r="AK61" s="39" t="str">
        <f t="shared" si="55"/>
        <v>C1</v>
      </c>
      <c r="AL61" s="39" t="str">
        <f t="shared" si="56"/>
        <v>D2</v>
      </c>
      <c r="AM61" s="39" t="str">
        <f t="shared" si="57"/>
        <v>D2</v>
      </c>
      <c r="AN61" s="39" t="str">
        <f t="shared" si="58"/>
        <v>D1</v>
      </c>
      <c r="AO61" s="39">
        <f t="shared" si="59"/>
        <v>0</v>
      </c>
      <c r="AP61" s="40">
        <f t="shared" si="60"/>
        <v>70</v>
      </c>
      <c r="AQ61" s="40">
        <f t="shared" si="61"/>
        <v>64</v>
      </c>
      <c r="AR61" s="40">
        <f t="shared" si="62"/>
        <v>52</v>
      </c>
      <c r="AS61" s="40">
        <f t="shared" si="63"/>
        <v>34</v>
      </c>
      <c r="AT61" s="40">
        <f t="shared" si="64"/>
        <v>33</v>
      </c>
      <c r="AU61" s="51">
        <v>184</v>
      </c>
      <c r="AV61" s="51">
        <v>64</v>
      </c>
      <c r="AW61" s="51" t="s">
        <v>40</v>
      </c>
      <c r="AX61" s="51">
        <v>2</v>
      </c>
      <c r="AY61" s="51">
        <v>70</v>
      </c>
      <c r="AZ61" s="51" t="s">
        <v>41</v>
      </c>
      <c r="BA61" s="51">
        <v>241</v>
      </c>
      <c r="BB61" s="51">
        <v>33</v>
      </c>
      <c r="BC61" s="51" t="s">
        <v>43</v>
      </c>
      <c r="BD61" s="51">
        <v>86</v>
      </c>
      <c r="BE61" s="51">
        <v>34</v>
      </c>
      <c r="BF61" s="51" t="s">
        <v>43</v>
      </c>
      <c r="BG61" s="51">
        <v>87</v>
      </c>
      <c r="BH61" s="51">
        <v>52</v>
      </c>
      <c r="BI61" s="51" t="s">
        <v>42</v>
      </c>
      <c r="BJ61" s="41">
        <f>IF(COUNTIF(AD61:AI61,0)=0,IF(COUNTIFS(AD61:AI61,"*F*")=0,SUM(LARGE(AD61:AI61,{1,2,3,4,5})),IF(COUNTIFS(AD61:AI61,"*F*")=1,SUM(LARGE(AD61:AI61,{1,2,3,4,5})),IF(COUNTIFS(AD61:AI61,"*F*")=2,"C",IF(COUNTIFS(AD61:AI61,"*F*")&gt;2,"F")))),IF(COUNTIFS(AD61:AH61,"*F*")=0,SUM(AD61:AH61),IF(COUNTIFS(AD61:AH61,"*F*")=1,"C",IF(COUNTIFS(AD61:AH61,"*F*")&gt;=2,"F"))))</f>
        <v>253</v>
      </c>
      <c r="BK61" s="42">
        <f t="shared" si="65"/>
        <v>50.6</v>
      </c>
    </row>
    <row r="62" spans="1:63" s="278" customFormat="1" ht="15" customHeight="1" x14ac:dyDescent="0.25">
      <c r="A62" s="35">
        <v>60</v>
      </c>
      <c r="B62" s="36" t="s">
        <v>12</v>
      </c>
      <c r="C62" s="278">
        <v>17241794</v>
      </c>
      <c r="D62" s="278" t="s">
        <v>226</v>
      </c>
      <c r="E62" s="278" t="s">
        <v>15</v>
      </c>
      <c r="F62" s="278">
        <v>184</v>
      </c>
      <c r="G62" s="278">
        <v>94</v>
      </c>
      <c r="H62" s="278" t="s">
        <v>38</v>
      </c>
      <c r="I62" s="278">
        <v>2</v>
      </c>
      <c r="J62" s="278">
        <v>90</v>
      </c>
      <c r="K62" s="278" t="s">
        <v>39</v>
      </c>
      <c r="L62" s="278">
        <v>41</v>
      </c>
      <c r="M62" s="278">
        <v>96</v>
      </c>
      <c r="N62" s="278" t="s">
        <v>38</v>
      </c>
      <c r="O62" s="278">
        <v>86</v>
      </c>
      <c r="P62" s="278">
        <v>91</v>
      </c>
      <c r="Q62" s="278" t="s">
        <v>38</v>
      </c>
      <c r="R62" s="278">
        <v>87</v>
      </c>
      <c r="S62" s="278">
        <v>97</v>
      </c>
      <c r="T62" s="278" t="s">
        <v>38</v>
      </c>
      <c r="U62" s="19"/>
      <c r="V62" s="19"/>
      <c r="W62" s="19"/>
      <c r="X62" s="37">
        <f t="shared" si="42"/>
        <v>184</v>
      </c>
      <c r="Y62" s="37">
        <f t="shared" si="43"/>
        <v>2</v>
      </c>
      <c r="Z62" s="37">
        <f t="shared" si="44"/>
        <v>41</v>
      </c>
      <c r="AA62" s="37">
        <f t="shared" si="45"/>
        <v>86</v>
      </c>
      <c r="AB62" s="37">
        <f t="shared" si="46"/>
        <v>87</v>
      </c>
      <c r="AC62" s="37">
        <f t="shared" si="47"/>
        <v>0</v>
      </c>
      <c r="AD62" s="38">
        <f t="shared" si="48"/>
        <v>94</v>
      </c>
      <c r="AE62" s="38">
        <f t="shared" si="49"/>
        <v>90</v>
      </c>
      <c r="AF62" s="38">
        <f t="shared" si="50"/>
        <v>96</v>
      </c>
      <c r="AG62" s="38">
        <f t="shared" si="51"/>
        <v>91</v>
      </c>
      <c r="AH62" s="38">
        <f t="shared" si="52"/>
        <v>97</v>
      </c>
      <c r="AI62" s="38">
        <f t="shared" si="53"/>
        <v>0</v>
      </c>
      <c r="AJ62" s="39" t="str">
        <f t="shared" si="54"/>
        <v>A1</v>
      </c>
      <c r="AK62" s="39" t="str">
        <f t="shared" si="55"/>
        <v>A2</v>
      </c>
      <c r="AL62" s="39" t="str">
        <f t="shared" si="56"/>
        <v>A1</v>
      </c>
      <c r="AM62" s="39" t="str">
        <f t="shared" si="57"/>
        <v>A1</v>
      </c>
      <c r="AN62" s="39" t="str">
        <f t="shared" si="58"/>
        <v>A1</v>
      </c>
      <c r="AO62" s="39">
        <f t="shared" si="59"/>
        <v>0</v>
      </c>
      <c r="AP62" s="40">
        <f t="shared" si="60"/>
        <v>97</v>
      </c>
      <c r="AQ62" s="40">
        <f t="shared" si="61"/>
        <v>96</v>
      </c>
      <c r="AR62" s="40">
        <f t="shared" si="62"/>
        <v>94</v>
      </c>
      <c r="AS62" s="40">
        <f t="shared" si="63"/>
        <v>91</v>
      </c>
      <c r="AT62" s="40">
        <f t="shared" si="64"/>
        <v>90</v>
      </c>
      <c r="AU62" s="51">
        <v>184</v>
      </c>
      <c r="AV62" s="51">
        <v>94</v>
      </c>
      <c r="AW62" s="51" t="s">
        <v>38</v>
      </c>
      <c r="AX62" s="51">
        <v>2</v>
      </c>
      <c r="AY62" s="51">
        <v>90</v>
      </c>
      <c r="AZ62" s="51" t="s">
        <v>39</v>
      </c>
      <c r="BA62" s="51">
        <v>41</v>
      </c>
      <c r="BB62" s="51">
        <v>96</v>
      </c>
      <c r="BC62" s="51" t="s">
        <v>38</v>
      </c>
      <c r="BD62" s="51">
        <v>86</v>
      </c>
      <c r="BE62" s="51">
        <v>91</v>
      </c>
      <c r="BF62" s="51" t="s">
        <v>38</v>
      </c>
      <c r="BG62" s="51">
        <v>87</v>
      </c>
      <c r="BH62" s="51">
        <v>97</v>
      </c>
      <c r="BI62" s="51" t="s">
        <v>38</v>
      </c>
      <c r="BJ62" s="41">
        <f>IF(COUNTIF(AD62:AI62,0)=0,IF(COUNTIFS(AD62:AI62,"*F*")=0,SUM(LARGE(AD62:AI62,{1,2,3,4,5})),IF(COUNTIFS(AD62:AI62,"*F*")=1,SUM(LARGE(AD62:AI62,{1,2,3,4,5})),IF(COUNTIFS(AD62:AI62,"*F*")=2,"C",IF(COUNTIFS(AD62:AI62,"*F*")&gt;2,"F")))),IF(COUNTIFS(AD62:AH62,"*F*")=0,SUM(AD62:AH62),IF(COUNTIFS(AD62:AH62,"*F*")=1,"C",IF(COUNTIFS(AD62:AH62,"*F*")&gt;=2,"F"))))</f>
        <v>468</v>
      </c>
      <c r="BK62" s="42">
        <f t="shared" si="65"/>
        <v>93.6</v>
      </c>
    </row>
    <row r="63" spans="1:63" s="278" customFormat="1" ht="15" customHeight="1" x14ac:dyDescent="0.25">
      <c r="A63" s="35">
        <v>61</v>
      </c>
      <c r="B63" s="36" t="s">
        <v>12</v>
      </c>
      <c r="C63" s="278">
        <v>17241795</v>
      </c>
      <c r="D63" s="278" t="s">
        <v>227</v>
      </c>
      <c r="E63" s="278" t="s">
        <v>15</v>
      </c>
      <c r="F63" s="278">
        <v>184</v>
      </c>
      <c r="G63" s="278">
        <v>84</v>
      </c>
      <c r="H63" s="278" t="s">
        <v>37</v>
      </c>
      <c r="I63" s="278">
        <v>2</v>
      </c>
      <c r="J63" s="278">
        <v>94</v>
      </c>
      <c r="K63" s="278" t="s">
        <v>38</v>
      </c>
      <c r="L63" s="278">
        <v>41</v>
      </c>
      <c r="M63" s="278">
        <v>89</v>
      </c>
      <c r="N63" s="278" t="s">
        <v>39</v>
      </c>
      <c r="O63" s="278">
        <v>86</v>
      </c>
      <c r="P63" s="278">
        <v>64</v>
      </c>
      <c r="Q63" s="278" t="s">
        <v>36</v>
      </c>
      <c r="R63" s="278">
        <v>87</v>
      </c>
      <c r="S63" s="278">
        <v>79</v>
      </c>
      <c r="T63" s="278" t="s">
        <v>36</v>
      </c>
      <c r="U63" s="19"/>
      <c r="V63" s="19"/>
      <c r="W63" s="19"/>
      <c r="X63" s="37">
        <f t="shared" si="42"/>
        <v>184</v>
      </c>
      <c r="Y63" s="37">
        <f t="shared" si="43"/>
        <v>2</v>
      </c>
      <c r="Z63" s="37">
        <f t="shared" si="44"/>
        <v>41</v>
      </c>
      <c r="AA63" s="37">
        <f t="shared" si="45"/>
        <v>86</v>
      </c>
      <c r="AB63" s="37">
        <f t="shared" si="46"/>
        <v>87</v>
      </c>
      <c r="AC63" s="37">
        <f t="shared" si="47"/>
        <v>0</v>
      </c>
      <c r="AD63" s="38">
        <f t="shared" si="48"/>
        <v>84</v>
      </c>
      <c r="AE63" s="38">
        <f t="shared" si="49"/>
        <v>94</v>
      </c>
      <c r="AF63" s="38">
        <f t="shared" si="50"/>
        <v>89</v>
      </c>
      <c r="AG63" s="38">
        <f t="shared" si="51"/>
        <v>64</v>
      </c>
      <c r="AH63" s="38">
        <f t="shared" si="52"/>
        <v>79</v>
      </c>
      <c r="AI63" s="38">
        <f t="shared" si="53"/>
        <v>0</v>
      </c>
      <c r="AJ63" s="39" t="str">
        <f t="shared" si="54"/>
        <v>B1</v>
      </c>
      <c r="AK63" s="39" t="str">
        <f t="shared" si="55"/>
        <v>A1</v>
      </c>
      <c r="AL63" s="39" t="str">
        <f t="shared" si="56"/>
        <v>A2</v>
      </c>
      <c r="AM63" s="39" t="str">
        <f t="shared" si="57"/>
        <v>B2</v>
      </c>
      <c r="AN63" s="39" t="str">
        <f t="shared" si="58"/>
        <v>B2</v>
      </c>
      <c r="AO63" s="39">
        <f t="shared" si="59"/>
        <v>0</v>
      </c>
      <c r="AP63" s="40">
        <f t="shared" si="60"/>
        <v>94</v>
      </c>
      <c r="AQ63" s="40">
        <f t="shared" si="61"/>
        <v>89</v>
      </c>
      <c r="AR63" s="40">
        <f t="shared" si="62"/>
        <v>84</v>
      </c>
      <c r="AS63" s="40">
        <f t="shared" si="63"/>
        <v>79</v>
      </c>
      <c r="AT63" s="40">
        <f t="shared" si="64"/>
        <v>64</v>
      </c>
      <c r="AU63" s="51">
        <v>184</v>
      </c>
      <c r="AV63" s="51">
        <v>84</v>
      </c>
      <c r="AW63" s="51" t="s">
        <v>37</v>
      </c>
      <c r="AX63" s="51">
        <v>2</v>
      </c>
      <c r="AY63" s="51">
        <v>94</v>
      </c>
      <c r="AZ63" s="51" t="s">
        <v>38</v>
      </c>
      <c r="BA63" s="51">
        <v>41</v>
      </c>
      <c r="BB63" s="51">
        <v>89</v>
      </c>
      <c r="BC63" s="51" t="s">
        <v>39</v>
      </c>
      <c r="BD63" s="51">
        <v>86</v>
      </c>
      <c r="BE63" s="51">
        <v>64</v>
      </c>
      <c r="BF63" s="51" t="s">
        <v>36</v>
      </c>
      <c r="BG63" s="51">
        <v>87</v>
      </c>
      <c r="BH63" s="51">
        <v>79</v>
      </c>
      <c r="BI63" s="51" t="s">
        <v>36</v>
      </c>
      <c r="BJ63" s="41">
        <f>IF(COUNTIF(AD63:AI63,0)=0,IF(COUNTIFS(AD63:AI63,"*F*")=0,SUM(LARGE(AD63:AI63,{1,2,3,4,5})),IF(COUNTIFS(AD63:AI63,"*F*")=1,SUM(LARGE(AD63:AI63,{1,2,3,4,5})),IF(COUNTIFS(AD63:AI63,"*F*")=2,"C",IF(COUNTIFS(AD63:AI63,"*F*")&gt;2,"F")))),IF(COUNTIFS(AD63:AH63,"*F*")=0,SUM(AD63:AH63),IF(COUNTIFS(AD63:AH63,"*F*")=1,"C",IF(COUNTIFS(AD63:AH63,"*F*")&gt;=2,"F"))))</f>
        <v>410</v>
      </c>
      <c r="BK63" s="42">
        <f t="shared" si="65"/>
        <v>82</v>
      </c>
    </row>
    <row r="64" spans="1:63" s="278" customFormat="1" ht="15" customHeight="1" x14ac:dyDescent="0.25">
      <c r="A64" s="35">
        <v>62</v>
      </c>
      <c r="B64" s="36" t="s">
        <v>12</v>
      </c>
      <c r="C64" s="278">
        <v>17241796</v>
      </c>
      <c r="D64" s="278" t="s">
        <v>228</v>
      </c>
      <c r="E64" s="278" t="s">
        <v>19</v>
      </c>
      <c r="F64" s="278">
        <v>184</v>
      </c>
      <c r="G64" s="278">
        <v>74</v>
      </c>
      <c r="H64" s="278" t="s">
        <v>41</v>
      </c>
      <c r="I64" s="278">
        <v>2</v>
      </c>
      <c r="J64" s="278">
        <v>76</v>
      </c>
      <c r="K64" s="278" t="s">
        <v>36</v>
      </c>
      <c r="L64" s="278">
        <v>241</v>
      </c>
      <c r="M64" s="278">
        <v>47</v>
      </c>
      <c r="N64" s="278" t="s">
        <v>40</v>
      </c>
      <c r="O64" s="278">
        <v>86</v>
      </c>
      <c r="P64" s="278">
        <v>33</v>
      </c>
      <c r="Q64" s="278" t="s">
        <v>43</v>
      </c>
      <c r="R64" s="278">
        <v>87</v>
      </c>
      <c r="S64" s="278">
        <v>51</v>
      </c>
      <c r="T64" s="278" t="s">
        <v>42</v>
      </c>
      <c r="U64" s="19"/>
      <c r="V64" s="19"/>
      <c r="W64" s="19"/>
      <c r="X64" s="37">
        <f t="shared" si="42"/>
        <v>184</v>
      </c>
      <c r="Y64" s="37">
        <f t="shared" si="43"/>
        <v>2</v>
      </c>
      <c r="Z64" s="37">
        <f t="shared" si="44"/>
        <v>241</v>
      </c>
      <c r="AA64" s="37">
        <f t="shared" si="45"/>
        <v>86</v>
      </c>
      <c r="AB64" s="37">
        <f t="shared" si="46"/>
        <v>87</v>
      </c>
      <c r="AC64" s="37">
        <f t="shared" si="47"/>
        <v>0</v>
      </c>
      <c r="AD64" s="38">
        <f t="shared" si="48"/>
        <v>74</v>
      </c>
      <c r="AE64" s="38">
        <f t="shared" si="49"/>
        <v>76</v>
      </c>
      <c r="AF64" s="38">
        <f t="shared" si="50"/>
        <v>47</v>
      </c>
      <c r="AG64" s="38">
        <f t="shared" si="51"/>
        <v>33</v>
      </c>
      <c r="AH64" s="38">
        <f t="shared" si="52"/>
        <v>51</v>
      </c>
      <c r="AI64" s="38">
        <f t="shared" si="53"/>
        <v>0</v>
      </c>
      <c r="AJ64" s="39" t="str">
        <f t="shared" si="54"/>
        <v>C1</v>
      </c>
      <c r="AK64" s="39" t="str">
        <f t="shared" si="55"/>
        <v>B2</v>
      </c>
      <c r="AL64" s="39" t="str">
        <f t="shared" si="56"/>
        <v>C2</v>
      </c>
      <c r="AM64" s="39" t="str">
        <f t="shared" si="57"/>
        <v>D2</v>
      </c>
      <c r="AN64" s="39" t="str">
        <f t="shared" si="58"/>
        <v>D1</v>
      </c>
      <c r="AO64" s="39">
        <f t="shared" si="59"/>
        <v>0</v>
      </c>
      <c r="AP64" s="40">
        <f t="shared" si="60"/>
        <v>76</v>
      </c>
      <c r="AQ64" s="40">
        <f t="shared" si="61"/>
        <v>74</v>
      </c>
      <c r="AR64" s="40">
        <f t="shared" si="62"/>
        <v>51</v>
      </c>
      <c r="AS64" s="40">
        <f t="shared" si="63"/>
        <v>47</v>
      </c>
      <c r="AT64" s="40">
        <f t="shared" si="64"/>
        <v>33</v>
      </c>
      <c r="AU64" s="51">
        <v>184</v>
      </c>
      <c r="AV64" s="51">
        <v>74</v>
      </c>
      <c r="AW64" s="51" t="s">
        <v>41</v>
      </c>
      <c r="AX64" s="51">
        <v>2</v>
      </c>
      <c r="AY64" s="51">
        <v>76</v>
      </c>
      <c r="AZ64" s="51" t="s">
        <v>36</v>
      </c>
      <c r="BA64" s="51">
        <v>241</v>
      </c>
      <c r="BB64" s="51">
        <v>47</v>
      </c>
      <c r="BC64" s="51" t="s">
        <v>40</v>
      </c>
      <c r="BD64" s="51">
        <v>86</v>
      </c>
      <c r="BE64" s="51">
        <v>33</v>
      </c>
      <c r="BF64" s="51" t="s">
        <v>43</v>
      </c>
      <c r="BG64" s="51">
        <v>87</v>
      </c>
      <c r="BH64" s="51">
        <v>51</v>
      </c>
      <c r="BI64" s="51" t="s">
        <v>42</v>
      </c>
      <c r="BJ64" s="41">
        <f>IF(COUNTIF(AD64:AI64,0)=0,IF(COUNTIFS(AD64:AI64,"*F*")=0,SUM(LARGE(AD64:AI64,{1,2,3,4,5})),IF(COUNTIFS(AD64:AI64,"*F*")=1,SUM(LARGE(AD64:AI64,{1,2,3,4,5})),IF(COUNTIFS(AD64:AI64,"*F*")=2,"C",IF(COUNTIFS(AD64:AI64,"*F*")&gt;2,"F")))),IF(COUNTIFS(AD64:AH64,"*F*")=0,SUM(AD64:AH64),IF(COUNTIFS(AD64:AH64,"*F*")=1,"C",IF(COUNTIFS(AD64:AH64,"*F*")&gt;=2,"F"))))</f>
        <v>281</v>
      </c>
      <c r="BK64" s="42">
        <f t="shared" si="65"/>
        <v>56.2</v>
      </c>
    </row>
    <row r="65" spans="1:63" s="278" customFormat="1" ht="15" customHeight="1" x14ac:dyDescent="0.25">
      <c r="A65" s="35">
        <v>63</v>
      </c>
      <c r="B65" s="36" t="s">
        <v>12</v>
      </c>
      <c r="C65" s="278">
        <v>17241797</v>
      </c>
      <c r="D65" s="278" t="s">
        <v>229</v>
      </c>
      <c r="E65" s="278" t="s">
        <v>19</v>
      </c>
      <c r="F65" s="278">
        <v>184</v>
      </c>
      <c r="G65" s="278">
        <v>76</v>
      </c>
      <c r="H65" s="278" t="s">
        <v>36</v>
      </c>
      <c r="I65" s="278">
        <v>2</v>
      </c>
      <c r="J65" s="278">
        <v>94</v>
      </c>
      <c r="K65" s="278" t="s">
        <v>38</v>
      </c>
      <c r="L65" s="278">
        <v>241</v>
      </c>
      <c r="M65" s="278">
        <v>70</v>
      </c>
      <c r="N65" s="278" t="s">
        <v>37</v>
      </c>
      <c r="O65" s="278">
        <v>86</v>
      </c>
      <c r="P65" s="278">
        <v>57</v>
      </c>
      <c r="Q65" s="278" t="s">
        <v>36</v>
      </c>
      <c r="R65" s="278">
        <v>87</v>
      </c>
      <c r="S65" s="278">
        <v>95</v>
      </c>
      <c r="T65" s="278" t="s">
        <v>38</v>
      </c>
      <c r="U65" s="19"/>
      <c r="V65" s="19"/>
      <c r="W65" s="19"/>
      <c r="X65" s="37">
        <f t="shared" si="42"/>
        <v>184</v>
      </c>
      <c r="Y65" s="37">
        <f t="shared" si="43"/>
        <v>2</v>
      </c>
      <c r="Z65" s="37">
        <f t="shared" si="44"/>
        <v>241</v>
      </c>
      <c r="AA65" s="37">
        <f t="shared" si="45"/>
        <v>86</v>
      </c>
      <c r="AB65" s="37">
        <f t="shared" si="46"/>
        <v>87</v>
      </c>
      <c r="AC65" s="37">
        <f t="shared" si="47"/>
        <v>0</v>
      </c>
      <c r="AD65" s="38">
        <f t="shared" si="48"/>
        <v>76</v>
      </c>
      <c r="AE65" s="38">
        <f t="shared" si="49"/>
        <v>94</v>
      </c>
      <c r="AF65" s="38">
        <f t="shared" si="50"/>
        <v>70</v>
      </c>
      <c r="AG65" s="38">
        <f t="shared" si="51"/>
        <v>57</v>
      </c>
      <c r="AH65" s="38">
        <f t="shared" si="52"/>
        <v>95</v>
      </c>
      <c r="AI65" s="38">
        <f t="shared" si="53"/>
        <v>0</v>
      </c>
      <c r="AJ65" s="39" t="str">
        <f t="shared" si="54"/>
        <v>B2</v>
      </c>
      <c r="AK65" s="39" t="str">
        <f t="shared" si="55"/>
        <v>A1</v>
      </c>
      <c r="AL65" s="39" t="str">
        <f t="shared" si="56"/>
        <v>B1</v>
      </c>
      <c r="AM65" s="39" t="str">
        <f t="shared" si="57"/>
        <v>B2</v>
      </c>
      <c r="AN65" s="39" t="str">
        <f t="shared" si="58"/>
        <v>A1</v>
      </c>
      <c r="AO65" s="39">
        <f t="shared" si="59"/>
        <v>0</v>
      </c>
      <c r="AP65" s="40">
        <f t="shared" si="60"/>
        <v>95</v>
      </c>
      <c r="AQ65" s="40">
        <f t="shared" si="61"/>
        <v>94</v>
      </c>
      <c r="AR65" s="40">
        <f t="shared" si="62"/>
        <v>76</v>
      </c>
      <c r="AS65" s="40">
        <f t="shared" si="63"/>
        <v>70</v>
      </c>
      <c r="AT65" s="40">
        <f t="shared" si="64"/>
        <v>57</v>
      </c>
      <c r="AU65" s="51">
        <v>184</v>
      </c>
      <c r="AV65" s="51">
        <v>76</v>
      </c>
      <c r="AW65" s="51" t="s">
        <v>36</v>
      </c>
      <c r="AX65" s="51">
        <v>2</v>
      </c>
      <c r="AY65" s="51">
        <v>94</v>
      </c>
      <c r="AZ65" s="51" t="s">
        <v>38</v>
      </c>
      <c r="BA65" s="51">
        <v>241</v>
      </c>
      <c r="BB65" s="51">
        <v>70</v>
      </c>
      <c r="BC65" s="51" t="s">
        <v>37</v>
      </c>
      <c r="BD65" s="51">
        <v>86</v>
      </c>
      <c r="BE65" s="51">
        <v>57</v>
      </c>
      <c r="BF65" s="51" t="s">
        <v>36</v>
      </c>
      <c r="BG65" s="51">
        <v>87</v>
      </c>
      <c r="BH65" s="51">
        <v>95</v>
      </c>
      <c r="BI65" s="51" t="s">
        <v>38</v>
      </c>
      <c r="BJ65" s="41">
        <f>IF(COUNTIF(AD65:AI65,0)=0,IF(COUNTIFS(AD65:AI65,"*F*")=0,SUM(LARGE(AD65:AI65,{1,2,3,4,5})),IF(COUNTIFS(AD65:AI65,"*F*")=1,SUM(LARGE(AD65:AI65,{1,2,3,4,5})),IF(COUNTIFS(AD65:AI65,"*F*")=2,"C",IF(COUNTIFS(AD65:AI65,"*F*")&gt;2,"F")))),IF(COUNTIFS(AD65:AH65,"*F*")=0,SUM(AD65:AH65),IF(COUNTIFS(AD65:AH65,"*F*")=1,"C",IF(COUNTIFS(AD65:AH65,"*F*")&gt;=2,"F"))))</f>
        <v>392</v>
      </c>
      <c r="BK65" s="42">
        <f t="shared" si="65"/>
        <v>78.400000000000006</v>
      </c>
    </row>
    <row r="66" spans="1:63" s="278" customFormat="1" ht="15" customHeight="1" x14ac:dyDescent="0.25">
      <c r="A66" s="35">
        <v>64</v>
      </c>
      <c r="B66" s="36" t="s">
        <v>12</v>
      </c>
      <c r="C66" s="278">
        <v>17241798</v>
      </c>
      <c r="D66" s="278" t="s">
        <v>230</v>
      </c>
      <c r="E66" s="278" t="s">
        <v>19</v>
      </c>
      <c r="F66" s="278">
        <v>184</v>
      </c>
      <c r="G66" s="278">
        <v>68</v>
      </c>
      <c r="H66" s="278" t="s">
        <v>40</v>
      </c>
      <c r="I66" s="278">
        <v>2</v>
      </c>
      <c r="J66" s="278">
        <v>84</v>
      </c>
      <c r="K66" s="278" t="s">
        <v>37</v>
      </c>
      <c r="L66" s="278">
        <v>241</v>
      </c>
      <c r="M66" s="278">
        <v>53</v>
      </c>
      <c r="N66" s="278" t="s">
        <v>41</v>
      </c>
      <c r="O66" s="278">
        <v>86</v>
      </c>
      <c r="P66" s="278">
        <v>39</v>
      </c>
      <c r="Q66" s="278" t="s">
        <v>42</v>
      </c>
      <c r="R66" s="278">
        <v>87</v>
      </c>
      <c r="S66" s="278">
        <v>73</v>
      </c>
      <c r="T66" s="278" t="s">
        <v>41</v>
      </c>
      <c r="U66" s="19"/>
      <c r="V66" s="19"/>
      <c r="W66" s="19"/>
      <c r="X66" s="37">
        <f t="shared" si="42"/>
        <v>184</v>
      </c>
      <c r="Y66" s="37">
        <f t="shared" si="43"/>
        <v>2</v>
      </c>
      <c r="Z66" s="37">
        <f t="shared" si="44"/>
        <v>241</v>
      </c>
      <c r="AA66" s="37">
        <f t="shared" si="45"/>
        <v>86</v>
      </c>
      <c r="AB66" s="37">
        <f t="shared" si="46"/>
        <v>87</v>
      </c>
      <c r="AC66" s="37">
        <f t="shared" si="47"/>
        <v>0</v>
      </c>
      <c r="AD66" s="38">
        <f t="shared" si="48"/>
        <v>68</v>
      </c>
      <c r="AE66" s="38">
        <f t="shared" si="49"/>
        <v>84</v>
      </c>
      <c r="AF66" s="38">
        <f t="shared" si="50"/>
        <v>53</v>
      </c>
      <c r="AG66" s="38">
        <f t="shared" si="51"/>
        <v>39</v>
      </c>
      <c r="AH66" s="38">
        <f t="shared" si="52"/>
        <v>73</v>
      </c>
      <c r="AI66" s="38">
        <f t="shared" si="53"/>
        <v>0</v>
      </c>
      <c r="AJ66" s="39" t="str">
        <f t="shared" si="54"/>
        <v>C2</v>
      </c>
      <c r="AK66" s="39" t="str">
        <f t="shared" si="55"/>
        <v>B1</v>
      </c>
      <c r="AL66" s="39" t="str">
        <f t="shared" si="56"/>
        <v>C1</v>
      </c>
      <c r="AM66" s="39" t="str">
        <f t="shared" si="57"/>
        <v>D1</v>
      </c>
      <c r="AN66" s="39" t="str">
        <f t="shared" si="58"/>
        <v>C1</v>
      </c>
      <c r="AO66" s="39">
        <f t="shared" si="59"/>
        <v>0</v>
      </c>
      <c r="AP66" s="40">
        <f t="shared" si="60"/>
        <v>84</v>
      </c>
      <c r="AQ66" s="40">
        <f t="shared" si="61"/>
        <v>73</v>
      </c>
      <c r="AR66" s="40">
        <f t="shared" si="62"/>
        <v>68</v>
      </c>
      <c r="AS66" s="40">
        <f t="shared" si="63"/>
        <v>53</v>
      </c>
      <c r="AT66" s="40">
        <f t="shared" si="64"/>
        <v>39</v>
      </c>
      <c r="AU66" s="51">
        <v>184</v>
      </c>
      <c r="AV66" s="51">
        <v>68</v>
      </c>
      <c r="AW66" s="51" t="s">
        <v>40</v>
      </c>
      <c r="AX66" s="51">
        <v>2</v>
      </c>
      <c r="AY66" s="51">
        <v>84</v>
      </c>
      <c r="AZ66" s="51" t="s">
        <v>37</v>
      </c>
      <c r="BA66" s="51">
        <v>241</v>
      </c>
      <c r="BB66" s="51">
        <v>53</v>
      </c>
      <c r="BC66" s="51" t="s">
        <v>41</v>
      </c>
      <c r="BD66" s="51">
        <v>86</v>
      </c>
      <c r="BE66" s="51">
        <v>39</v>
      </c>
      <c r="BF66" s="51" t="s">
        <v>42</v>
      </c>
      <c r="BG66" s="51">
        <v>87</v>
      </c>
      <c r="BH66" s="51">
        <v>73</v>
      </c>
      <c r="BI66" s="51" t="s">
        <v>41</v>
      </c>
      <c r="BJ66" s="41">
        <f>IF(COUNTIF(AD66:AI66,0)=0,IF(COUNTIFS(AD66:AI66,"*F*")=0,SUM(LARGE(AD66:AI66,{1,2,3,4,5})),IF(COUNTIFS(AD66:AI66,"*F*")=1,SUM(LARGE(AD66:AI66,{1,2,3,4,5})),IF(COUNTIFS(AD66:AI66,"*F*")=2,"C",IF(COUNTIFS(AD66:AI66,"*F*")&gt;2,"F")))),IF(COUNTIFS(AD66:AH66,"*F*")=0,SUM(AD66:AH66),IF(COUNTIFS(AD66:AH66,"*F*")=1,"C",IF(COUNTIFS(AD66:AH66,"*F*")&gt;=2,"F"))))</f>
        <v>317</v>
      </c>
      <c r="BK66" s="42">
        <f t="shared" si="65"/>
        <v>63.4</v>
      </c>
    </row>
    <row r="67" spans="1:63" s="278" customFormat="1" ht="15" customHeight="1" x14ac:dyDescent="0.25">
      <c r="A67" s="35">
        <v>65</v>
      </c>
      <c r="B67" s="36" t="s">
        <v>12</v>
      </c>
      <c r="C67" s="278">
        <v>17241799</v>
      </c>
      <c r="D67" s="278" t="s">
        <v>231</v>
      </c>
      <c r="E67" s="278" t="s">
        <v>19</v>
      </c>
      <c r="F67" s="278">
        <v>184</v>
      </c>
      <c r="G67" s="278">
        <v>77</v>
      </c>
      <c r="H67" s="278" t="s">
        <v>36</v>
      </c>
      <c r="I67" s="278">
        <v>2</v>
      </c>
      <c r="J67" s="278">
        <v>91</v>
      </c>
      <c r="K67" s="278" t="s">
        <v>38</v>
      </c>
      <c r="L67" s="278">
        <v>241</v>
      </c>
      <c r="M67" s="278">
        <v>74</v>
      </c>
      <c r="N67" s="278" t="s">
        <v>37</v>
      </c>
      <c r="O67" s="278">
        <v>86</v>
      </c>
      <c r="P67" s="278">
        <v>59</v>
      </c>
      <c r="Q67" s="278" t="s">
        <v>36</v>
      </c>
      <c r="R67" s="278">
        <v>87</v>
      </c>
      <c r="S67" s="278">
        <v>68</v>
      </c>
      <c r="T67" s="278" t="s">
        <v>41</v>
      </c>
      <c r="U67" s="19"/>
      <c r="V67" s="19"/>
      <c r="W67" s="19"/>
      <c r="X67" s="37">
        <f t="shared" si="42"/>
        <v>184</v>
      </c>
      <c r="Y67" s="37">
        <f t="shared" si="43"/>
        <v>2</v>
      </c>
      <c r="Z67" s="37">
        <f t="shared" si="44"/>
        <v>241</v>
      </c>
      <c r="AA67" s="37">
        <f t="shared" si="45"/>
        <v>86</v>
      </c>
      <c r="AB67" s="37">
        <f t="shared" si="46"/>
        <v>87</v>
      </c>
      <c r="AC67" s="37">
        <f t="shared" si="47"/>
        <v>0</v>
      </c>
      <c r="AD67" s="38">
        <f t="shared" si="48"/>
        <v>77</v>
      </c>
      <c r="AE67" s="38">
        <f t="shared" si="49"/>
        <v>91</v>
      </c>
      <c r="AF67" s="38">
        <f t="shared" si="50"/>
        <v>74</v>
      </c>
      <c r="AG67" s="38">
        <f t="shared" si="51"/>
        <v>59</v>
      </c>
      <c r="AH67" s="38">
        <f t="shared" si="52"/>
        <v>68</v>
      </c>
      <c r="AI67" s="38">
        <f t="shared" si="53"/>
        <v>0</v>
      </c>
      <c r="AJ67" s="39" t="str">
        <f t="shared" si="54"/>
        <v>B2</v>
      </c>
      <c r="AK67" s="39" t="str">
        <f t="shared" si="55"/>
        <v>A1</v>
      </c>
      <c r="AL67" s="39" t="str">
        <f t="shared" si="56"/>
        <v>B1</v>
      </c>
      <c r="AM67" s="39" t="str">
        <f t="shared" si="57"/>
        <v>B2</v>
      </c>
      <c r="AN67" s="39" t="str">
        <f t="shared" si="58"/>
        <v>C1</v>
      </c>
      <c r="AO67" s="39">
        <f t="shared" si="59"/>
        <v>0</v>
      </c>
      <c r="AP67" s="40">
        <f t="shared" si="60"/>
        <v>91</v>
      </c>
      <c r="AQ67" s="40">
        <f t="shared" si="61"/>
        <v>77</v>
      </c>
      <c r="AR67" s="40">
        <f t="shared" si="62"/>
        <v>74</v>
      </c>
      <c r="AS67" s="40">
        <f t="shared" si="63"/>
        <v>68</v>
      </c>
      <c r="AT67" s="40">
        <f t="shared" si="64"/>
        <v>59</v>
      </c>
      <c r="AU67" s="51">
        <v>184</v>
      </c>
      <c r="AV67" s="51">
        <v>77</v>
      </c>
      <c r="AW67" s="51" t="s">
        <v>36</v>
      </c>
      <c r="AX67" s="51">
        <v>2</v>
      </c>
      <c r="AY67" s="51">
        <v>91</v>
      </c>
      <c r="AZ67" s="51" t="s">
        <v>38</v>
      </c>
      <c r="BA67" s="51">
        <v>241</v>
      </c>
      <c r="BB67" s="51">
        <v>74</v>
      </c>
      <c r="BC67" s="51" t="s">
        <v>37</v>
      </c>
      <c r="BD67" s="51">
        <v>86</v>
      </c>
      <c r="BE67" s="51">
        <v>59</v>
      </c>
      <c r="BF67" s="51" t="s">
        <v>36</v>
      </c>
      <c r="BG67" s="51">
        <v>87</v>
      </c>
      <c r="BH67" s="51">
        <v>68</v>
      </c>
      <c r="BI67" s="51" t="s">
        <v>41</v>
      </c>
      <c r="BJ67" s="41">
        <f>IF(COUNTIF(AD67:AI67,0)=0,IF(COUNTIFS(AD67:AI67,"*F*")=0,SUM(LARGE(AD67:AI67,{1,2,3,4,5})),IF(COUNTIFS(AD67:AI67,"*F*")=1,SUM(LARGE(AD67:AI67,{1,2,3,4,5})),IF(COUNTIFS(AD67:AI67,"*F*")=2,"C",IF(COUNTIFS(AD67:AI67,"*F*")&gt;2,"F")))),IF(COUNTIFS(AD67:AH67,"*F*")=0,SUM(AD67:AH67),IF(COUNTIFS(AD67:AH67,"*F*")=1,"C",IF(COUNTIFS(AD67:AH67,"*F*")&gt;=2,"F"))))</f>
        <v>369</v>
      </c>
      <c r="BK67" s="42">
        <f t="shared" si="65"/>
        <v>73.8</v>
      </c>
    </row>
    <row r="68" spans="1:63" s="278" customFormat="1" ht="15" customHeight="1" x14ac:dyDescent="0.25">
      <c r="A68" s="35">
        <v>66</v>
      </c>
      <c r="B68" s="36" t="s">
        <v>12</v>
      </c>
      <c r="C68" s="209"/>
      <c r="D68" s="209"/>
      <c r="E68" s="209"/>
      <c r="F68" s="209"/>
      <c r="G68" s="209"/>
      <c r="H68" s="209"/>
      <c r="I68" s="209"/>
      <c r="J68" s="209"/>
      <c r="K68" s="209"/>
      <c r="L68" s="209"/>
      <c r="M68" s="209"/>
      <c r="N68" s="209"/>
      <c r="O68" s="209"/>
      <c r="P68" s="209"/>
      <c r="Q68" s="209"/>
      <c r="R68" s="209"/>
      <c r="S68" s="209"/>
      <c r="T68" s="209"/>
      <c r="U68" s="19"/>
      <c r="V68" s="19"/>
      <c r="W68" s="19"/>
      <c r="X68" s="37">
        <f t="shared" si="42"/>
        <v>0</v>
      </c>
      <c r="Y68" s="37">
        <f t="shared" si="43"/>
        <v>0</v>
      </c>
      <c r="Z68" s="37">
        <f t="shared" si="44"/>
        <v>0</v>
      </c>
      <c r="AA68" s="37">
        <f t="shared" si="45"/>
        <v>0</v>
      </c>
      <c r="AB68" s="37">
        <f t="shared" si="46"/>
        <v>0</v>
      </c>
      <c r="AC68" s="37">
        <f t="shared" si="47"/>
        <v>0</v>
      </c>
      <c r="AD68" s="38">
        <f t="shared" si="48"/>
        <v>0</v>
      </c>
      <c r="AE68" s="38">
        <f t="shared" si="49"/>
        <v>0</v>
      </c>
      <c r="AF68" s="38">
        <f t="shared" si="50"/>
        <v>0</v>
      </c>
      <c r="AG68" s="38">
        <f t="shared" si="51"/>
        <v>0</v>
      </c>
      <c r="AH68" s="38">
        <f t="shared" si="52"/>
        <v>0</v>
      </c>
      <c r="AI68" s="38">
        <f t="shared" si="53"/>
        <v>0</v>
      </c>
      <c r="AJ68" s="39">
        <f t="shared" si="54"/>
        <v>0</v>
      </c>
      <c r="AK68" s="39">
        <f t="shared" si="55"/>
        <v>0</v>
      </c>
      <c r="AL68" s="39">
        <f t="shared" si="56"/>
        <v>0</v>
      </c>
      <c r="AM68" s="39">
        <f t="shared" si="57"/>
        <v>0</v>
      </c>
      <c r="AN68" s="39">
        <f t="shared" si="58"/>
        <v>0</v>
      </c>
      <c r="AO68" s="39">
        <f t="shared" si="59"/>
        <v>0</v>
      </c>
      <c r="AP68" s="40">
        <f t="shared" si="60"/>
        <v>0</v>
      </c>
      <c r="AQ68" s="40">
        <f t="shared" si="61"/>
        <v>0</v>
      </c>
      <c r="AR68" s="40">
        <f t="shared" si="62"/>
        <v>0</v>
      </c>
      <c r="AS68" s="40">
        <f t="shared" si="63"/>
        <v>0</v>
      </c>
      <c r="AT68" s="40">
        <f t="shared" si="64"/>
        <v>0</v>
      </c>
      <c r="AU68" s="209"/>
      <c r="AV68" s="209"/>
      <c r="AW68" s="209"/>
      <c r="AX68" s="209"/>
      <c r="AY68" s="209"/>
      <c r="AZ68" s="209"/>
      <c r="BA68" s="209"/>
      <c r="BB68" s="209"/>
      <c r="BC68" s="209"/>
      <c r="BD68" s="209"/>
      <c r="BE68" s="209"/>
      <c r="BF68" s="209"/>
      <c r="BG68" s="209"/>
      <c r="BH68" s="209"/>
      <c r="BI68" s="209"/>
      <c r="BJ68" s="41">
        <f>IF(COUNTIF(AD68:AI68,0)=0,IF(COUNTIFS(AD68:AI68,"*F*")=0,SUM(LARGE(AD68:AI68,{1,2,3,4,5})),IF(COUNTIFS(AD68:AI68,"*F*")=1,SUM(LARGE(AD68:AI68,{1,2,3,4,5})),IF(COUNTIFS(AD68:AI68,"*F*")=2,"C",IF(COUNTIFS(AD68:AI68,"*F*")&gt;2,"F")))),IF(COUNTIFS(AD68:AH68,"*F*")=0,SUM(AD68:AH68),IF(COUNTIFS(AD68:AH68,"*F*")=1,"C",IF(COUNTIFS(AD68:AH68,"*F*")&gt;=2,"F"))))</f>
        <v>0</v>
      </c>
      <c r="BK68" s="42">
        <f t="shared" si="65"/>
        <v>0</v>
      </c>
    </row>
    <row r="69" spans="1:63" s="278" customFormat="1" ht="15" customHeight="1" x14ac:dyDescent="0.25">
      <c r="A69" s="35">
        <v>67</v>
      </c>
      <c r="B69" s="36" t="s">
        <v>12</v>
      </c>
      <c r="C69" s="209"/>
      <c r="D69" s="209"/>
      <c r="E69" s="209"/>
      <c r="F69" s="209"/>
      <c r="G69" s="209"/>
      <c r="H69" s="209"/>
      <c r="I69" s="209"/>
      <c r="J69" s="209"/>
      <c r="K69" s="209"/>
      <c r="L69" s="209"/>
      <c r="M69" s="209"/>
      <c r="N69" s="209"/>
      <c r="O69" s="209"/>
      <c r="P69" s="209"/>
      <c r="Q69" s="209"/>
      <c r="R69" s="209"/>
      <c r="S69" s="209"/>
      <c r="T69" s="209"/>
      <c r="U69" s="19"/>
      <c r="V69" s="19"/>
      <c r="W69" s="19"/>
      <c r="X69" s="37">
        <f t="shared" si="42"/>
        <v>0</v>
      </c>
      <c r="Y69" s="37">
        <f t="shared" si="43"/>
        <v>0</v>
      </c>
      <c r="Z69" s="37">
        <f t="shared" si="44"/>
        <v>0</v>
      </c>
      <c r="AA69" s="37">
        <f t="shared" si="45"/>
        <v>0</v>
      </c>
      <c r="AB69" s="37">
        <f t="shared" si="46"/>
        <v>0</v>
      </c>
      <c r="AC69" s="37">
        <f t="shared" si="47"/>
        <v>0</v>
      </c>
      <c r="AD69" s="38">
        <f t="shared" si="48"/>
        <v>0</v>
      </c>
      <c r="AE69" s="38">
        <f t="shared" si="49"/>
        <v>0</v>
      </c>
      <c r="AF69" s="38">
        <f t="shared" si="50"/>
        <v>0</v>
      </c>
      <c r="AG69" s="38">
        <f t="shared" si="51"/>
        <v>0</v>
      </c>
      <c r="AH69" s="38">
        <f t="shared" si="52"/>
        <v>0</v>
      </c>
      <c r="AI69" s="38">
        <f t="shared" si="53"/>
        <v>0</v>
      </c>
      <c r="AJ69" s="39">
        <f t="shared" si="54"/>
        <v>0</v>
      </c>
      <c r="AK69" s="39">
        <f t="shared" si="55"/>
        <v>0</v>
      </c>
      <c r="AL69" s="39">
        <f t="shared" si="56"/>
        <v>0</v>
      </c>
      <c r="AM69" s="39">
        <f t="shared" si="57"/>
        <v>0</v>
      </c>
      <c r="AN69" s="39">
        <f t="shared" si="58"/>
        <v>0</v>
      </c>
      <c r="AO69" s="39">
        <f t="shared" si="59"/>
        <v>0</v>
      </c>
      <c r="AP69" s="40">
        <f t="shared" si="60"/>
        <v>0</v>
      </c>
      <c r="AQ69" s="40">
        <f t="shared" si="61"/>
        <v>0</v>
      </c>
      <c r="AR69" s="40">
        <f t="shared" si="62"/>
        <v>0</v>
      </c>
      <c r="AS69" s="40">
        <f t="shared" si="63"/>
        <v>0</v>
      </c>
      <c r="AT69" s="40">
        <f t="shared" si="64"/>
        <v>0</v>
      </c>
      <c r="AU69" s="209"/>
      <c r="AV69" s="209"/>
      <c r="AW69" s="209"/>
      <c r="AX69" s="209"/>
      <c r="AY69" s="209"/>
      <c r="AZ69" s="209"/>
      <c r="BA69" s="209"/>
      <c r="BB69" s="209"/>
      <c r="BC69" s="209"/>
      <c r="BD69" s="209"/>
      <c r="BE69" s="209"/>
      <c r="BF69" s="209"/>
      <c r="BG69" s="209"/>
      <c r="BH69" s="209"/>
      <c r="BI69" s="209"/>
      <c r="BJ69" s="41">
        <f>IF(COUNTIF(AD69:AI69,0)=0,IF(COUNTIFS(AD69:AI69,"*F*")=0,SUM(LARGE(AD69:AI69,{1,2,3,4,5})),IF(COUNTIFS(AD69:AI69,"*F*")=1,SUM(LARGE(AD69:AI69,{1,2,3,4,5})),IF(COUNTIFS(AD69:AI69,"*F*")=2,"C",IF(COUNTIFS(AD69:AI69,"*F*")&gt;2,"F")))),IF(COUNTIFS(AD69:AH69,"*F*")=0,SUM(AD69:AH69),IF(COUNTIFS(AD69:AH69,"*F*")=1,"C",IF(COUNTIFS(AD69:AH69,"*F*")&gt;=2,"F"))))</f>
        <v>0</v>
      </c>
      <c r="BK69" s="42">
        <f t="shared" si="65"/>
        <v>0</v>
      </c>
    </row>
    <row r="70" spans="1:63" s="278" customFormat="1" ht="15" customHeight="1" x14ac:dyDescent="0.25">
      <c r="A70" s="35">
        <v>68</v>
      </c>
      <c r="B70" s="36" t="s">
        <v>12</v>
      </c>
      <c r="C70" s="209"/>
      <c r="D70" s="209"/>
      <c r="E70" s="209"/>
      <c r="F70" s="209"/>
      <c r="G70" s="209"/>
      <c r="H70" s="209"/>
      <c r="I70" s="209"/>
      <c r="J70" s="209"/>
      <c r="K70" s="209"/>
      <c r="L70" s="209"/>
      <c r="M70" s="209"/>
      <c r="N70" s="209"/>
      <c r="O70" s="209"/>
      <c r="P70" s="209"/>
      <c r="Q70" s="209"/>
      <c r="R70" s="209"/>
      <c r="S70" s="209"/>
      <c r="T70" s="209"/>
      <c r="U70" s="19"/>
      <c r="V70" s="19"/>
      <c r="W70" s="19"/>
      <c r="X70" s="37">
        <f t="shared" si="42"/>
        <v>0</v>
      </c>
      <c r="Y70" s="37">
        <f t="shared" si="43"/>
        <v>0</v>
      </c>
      <c r="Z70" s="37">
        <f t="shared" si="44"/>
        <v>0</v>
      </c>
      <c r="AA70" s="37">
        <f t="shared" si="45"/>
        <v>0</v>
      </c>
      <c r="AB70" s="37">
        <f t="shared" si="46"/>
        <v>0</v>
      </c>
      <c r="AC70" s="37">
        <f t="shared" si="47"/>
        <v>0</v>
      </c>
      <c r="AD70" s="38">
        <f t="shared" si="48"/>
        <v>0</v>
      </c>
      <c r="AE70" s="38">
        <f t="shared" si="49"/>
        <v>0</v>
      </c>
      <c r="AF70" s="38">
        <f t="shared" si="50"/>
        <v>0</v>
      </c>
      <c r="AG70" s="38">
        <f t="shared" si="51"/>
        <v>0</v>
      </c>
      <c r="AH70" s="38">
        <f t="shared" si="52"/>
        <v>0</v>
      </c>
      <c r="AI70" s="38">
        <f t="shared" si="53"/>
        <v>0</v>
      </c>
      <c r="AJ70" s="39">
        <f t="shared" si="54"/>
        <v>0</v>
      </c>
      <c r="AK70" s="39">
        <f t="shared" si="55"/>
        <v>0</v>
      </c>
      <c r="AL70" s="39">
        <f t="shared" si="56"/>
        <v>0</v>
      </c>
      <c r="AM70" s="39">
        <f t="shared" si="57"/>
        <v>0</v>
      </c>
      <c r="AN70" s="39">
        <f t="shared" si="58"/>
        <v>0</v>
      </c>
      <c r="AO70" s="39">
        <f t="shared" si="59"/>
        <v>0</v>
      </c>
      <c r="AP70" s="40">
        <f t="shared" si="60"/>
        <v>0</v>
      </c>
      <c r="AQ70" s="40">
        <f t="shared" si="61"/>
        <v>0</v>
      </c>
      <c r="AR70" s="40">
        <f t="shared" si="62"/>
        <v>0</v>
      </c>
      <c r="AS70" s="40">
        <f t="shared" si="63"/>
        <v>0</v>
      </c>
      <c r="AT70" s="40">
        <f t="shared" si="64"/>
        <v>0</v>
      </c>
      <c r="AU70" s="209"/>
      <c r="AV70" s="209"/>
      <c r="AW70" s="209"/>
      <c r="AX70" s="209"/>
      <c r="AY70" s="209"/>
      <c r="AZ70" s="209"/>
      <c r="BA70" s="209"/>
      <c r="BB70" s="209"/>
      <c r="BC70" s="209"/>
      <c r="BD70" s="209"/>
      <c r="BE70" s="209"/>
      <c r="BF70" s="209"/>
      <c r="BG70" s="209"/>
      <c r="BH70" s="209"/>
      <c r="BI70" s="209"/>
      <c r="BJ70" s="41">
        <f>IF(COUNTIF(AD70:AI70,0)=0,IF(COUNTIFS(AD70:AI70,"*F*")=0,SUM(LARGE(AD70:AI70,{1,2,3,4,5})),IF(COUNTIFS(AD70:AI70,"*F*")=1,SUM(LARGE(AD70:AI70,{1,2,3,4,5})),IF(COUNTIFS(AD70:AI70,"*F*")=2,"C",IF(COUNTIFS(AD70:AI70,"*F*")&gt;2,"F")))),IF(COUNTIFS(AD70:AH70,"*F*")=0,SUM(AD70:AH70),IF(COUNTIFS(AD70:AH70,"*F*")=1,"C",IF(COUNTIFS(AD70:AH70,"*F*")&gt;=2,"F"))))</f>
        <v>0</v>
      </c>
      <c r="BK70" s="42">
        <f t="shared" si="65"/>
        <v>0</v>
      </c>
    </row>
    <row r="71" spans="1:63" s="278" customFormat="1" ht="15" customHeight="1" x14ac:dyDescent="0.25">
      <c r="A71" s="35">
        <v>69</v>
      </c>
      <c r="B71" s="36" t="s">
        <v>12</v>
      </c>
      <c r="C71" s="209"/>
      <c r="D71" s="209"/>
      <c r="E71" s="209"/>
      <c r="F71" s="209"/>
      <c r="G71" s="209"/>
      <c r="H71" s="209"/>
      <c r="I71" s="209"/>
      <c r="J71" s="209"/>
      <c r="K71" s="209"/>
      <c r="L71" s="209"/>
      <c r="M71" s="209"/>
      <c r="N71" s="209"/>
      <c r="O71" s="209"/>
      <c r="P71" s="209"/>
      <c r="Q71" s="209"/>
      <c r="R71" s="209"/>
      <c r="S71" s="209"/>
      <c r="T71" s="209"/>
      <c r="U71" s="19"/>
      <c r="V71" s="19"/>
      <c r="W71" s="19"/>
      <c r="X71" s="37">
        <f t="shared" si="42"/>
        <v>0</v>
      </c>
      <c r="Y71" s="37">
        <f t="shared" si="43"/>
        <v>0</v>
      </c>
      <c r="Z71" s="37">
        <f t="shared" si="44"/>
        <v>0</v>
      </c>
      <c r="AA71" s="37">
        <f t="shared" si="45"/>
        <v>0</v>
      </c>
      <c r="AB71" s="37">
        <f t="shared" si="46"/>
        <v>0</v>
      </c>
      <c r="AC71" s="37">
        <f t="shared" si="47"/>
        <v>0</v>
      </c>
      <c r="AD71" s="38">
        <f t="shared" si="48"/>
        <v>0</v>
      </c>
      <c r="AE71" s="38">
        <f t="shared" si="49"/>
        <v>0</v>
      </c>
      <c r="AF71" s="38">
        <f t="shared" si="50"/>
        <v>0</v>
      </c>
      <c r="AG71" s="38">
        <f t="shared" si="51"/>
        <v>0</v>
      </c>
      <c r="AH71" s="38">
        <f t="shared" si="52"/>
        <v>0</v>
      </c>
      <c r="AI71" s="38">
        <f t="shared" si="53"/>
        <v>0</v>
      </c>
      <c r="AJ71" s="39">
        <f t="shared" si="54"/>
        <v>0</v>
      </c>
      <c r="AK71" s="39">
        <f t="shared" si="55"/>
        <v>0</v>
      </c>
      <c r="AL71" s="39">
        <f t="shared" si="56"/>
        <v>0</v>
      </c>
      <c r="AM71" s="39">
        <f t="shared" si="57"/>
        <v>0</v>
      </c>
      <c r="AN71" s="39">
        <f t="shared" si="58"/>
        <v>0</v>
      </c>
      <c r="AO71" s="39">
        <f t="shared" si="59"/>
        <v>0</v>
      </c>
      <c r="AP71" s="40">
        <f t="shared" si="60"/>
        <v>0</v>
      </c>
      <c r="AQ71" s="40">
        <f t="shared" si="61"/>
        <v>0</v>
      </c>
      <c r="AR71" s="40">
        <f t="shared" si="62"/>
        <v>0</v>
      </c>
      <c r="AS71" s="40">
        <f t="shared" si="63"/>
        <v>0</v>
      </c>
      <c r="AT71" s="40">
        <f t="shared" si="64"/>
        <v>0</v>
      </c>
      <c r="AU71" s="209"/>
      <c r="AV71" s="209"/>
      <c r="AW71" s="209"/>
      <c r="AX71" s="209"/>
      <c r="AY71" s="209"/>
      <c r="AZ71" s="209"/>
      <c r="BA71" s="209"/>
      <c r="BB71" s="209"/>
      <c r="BC71" s="209"/>
      <c r="BD71" s="209"/>
      <c r="BE71" s="209"/>
      <c r="BF71" s="209"/>
      <c r="BG71" s="209"/>
      <c r="BH71" s="209"/>
      <c r="BI71" s="209"/>
      <c r="BJ71" s="41">
        <f>IF(COUNTIF(AD71:AI71,0)=0,IF(COUNTIFS(AD71:AI71,"*F*")=0,SUM(LARGE(AD71:AI71,{1,2,3,4,5})),IF(COUNTIFS(AD71:AI71,"*F*")=1,SUM(LARGE(AD71:AI71,{1,2,3,4,5})),IF(COUNTIFS(AD71:AI71,"*F*")=2,"C",IF(COUNTIFS(AD71:AI71,"*F*")&gt;2,"F")))),IF(COUNTIFS(AD71:AH71,"*F*")=0,SUM(AD71:AH71),IF(COUNTIFS(AD71:AH71,"*F*")=1,"C",IF(COUNTIFS(AD71:AH71,"*F*")&gt;=2,"F"))))</f>
        <v>0</v>
      </c>
      <c r="BK71" s="42">
        <f t="shared" si="65"/>
        <v>0</v>
      </c>
    </row>
    <row r="72" spans="1:63" s="278" customFormat="1" ht="15" customHeight="1" x14ac:dyDescent="0.25">
      <c r="A72" s="35">
        <v>70</v>
      </c>
      <c r="B72" s="36" t="s">
        <v>12</v>
      </c>
      <c r="C72" s="209"/>
      <c r="D72" s="209"/>
      <c r="E72" s="209"/>
      <c r="F72" s="209"/>
      <c r="G72" s="209"/>
      <c r="H72" s="209"/>
      <c r="I72" s="209"/>
      <c r="J72" s="209"/>
      <c r="K72" s="209"/>
      <c r="L72" s="209"/>
      <c r="M72" s="209"/>
      <c r="N72" s="209"/>
      <c r="O72" s="209"/>
      <c r="P72" s="209"/>
      <c r="Q72" s="209"/>
      <c r="R72" s="209"/>
      <c r="S72" s="209"/>
      <c r="T72" s="209"/>
      <c r="U72" s="19"/>
      <c r="V72" s="19"/>
      <c r="W72" s="19"/>
      <c r="X72" s="37">
        <f t="shared" si="42"/>
        <v>0</v>
      </c>
      <c r="Y72" s="37">
        <f t="shared" si="43"/>
        <v>0</v>
      </c>
      <c r="Z72" s="37">
        <f t="shared" si="44"/>
        <v>0</v>
      </c>
      <c r="AA72" s="37">
        <f t="shared" si="45"/>
        <v>0</v>
      </c>
      <c r="AB72" s="37">
        <f t="shared" si="46"/>
        <v>0</v>
      </c>
      <c r="AC72" s="37">
        <f t="shared" si="47"/>
        <v>0</v>
      </c>
      <c r="AD72" s="38">
        <f t="shared" si="48"/>
        <v>0</v>
      </c>
      <c r="AE72" s="38">
        <f t="shared" si="49"/>
        <v>0</v>
      </c>
      <c r="AF72" s="38">
        <f t="shared" si="50"/>
        <v>0</v>
      </c>
      <c r="AG72" s="38">
        <f t="shared" si="51"/>
        <v>0</v>
      </c>
      <c r="AH72" s="38">
        <f t="shared" si="52"/>
        <v>0</v>
      </c>
      <c r="AI72" s="38">
        <f t="shared" si="53"/>
        <v>0</v>
      </c>
      <c r="AJ72" s="39">
        <f t="shared" si="54"/>
        <v>0</v>
      </c>
      <c r="AK72" s="39">
        <f t="shared" si="55"/>
        <v>0</v>
      </c>
      <c r="AL72" s="39">
        <f t="shared" si="56"/>
        <v>0</v>
      </c>
      <c r="AM72" s="39">
        <f t="shared" si="57"/>
        <v>0</v>
      </c>
      <c r="AN72" s="39">
        <f t="shared" si="58"/>
        <v>0</v>
      </c>
      <c r="AO72" s="39">
        <f t="shared" si="59"/>
        <v>0</v>
      </c>
      <c r="AP72" s="40">
        <f t="shared" si="60"/>
        <v>0</v>
      </c>
      <c r="AQ72" s="40">
        <f t="shared" si="61"/>
        <v>0</v>
      </c>
      <c r="AR72" s="40">
        <f t="shared" si="62"/>
        <v>0</v>
      </c>
      <c r="AS72" s="40">
        <f t="shared" si="63"/>
        <v>0</v>
      </c>
      <c r="AT72" s="40">
        <f t="shared" si="64"/>
        <v>0</v>
      </c>
      <c r="AU72" s="209"/>
      <c r="AV72" s="209"/>
      <c r="AW72" s="209"/>
      <c r="AX72" s="209"/>
      <c r="AY72" s="209"/>
      <c r="AZ72" s="209"/>
      <c r="BA72" s="209"/>
      <c r="BB72" s="209"/>
      <c r="BC72" s="209"/>
      <c r="BD72" s="209"/>
      <c r="BE72" s="209"/>
      <c r="BF72" s="209"/>
      <c r="BG72" s="209"/>
      <c r="BH72" s="209"/>
      <c r="BI72" s="209"/>
      <c r="BJ72" s="41">
        <f>IF(COUNTIF(AD72:AI72,0)=0,IF(COUNTIFS(AD72:AI72,"*F*")=0,SUM(LARGE(AD72:AI72,{1,2,3,4,5})),IF(COUNTIFS(AD72:AI72,"*F*")=1,SUM(LARGE(AD72:AI72,{1,2,3,4,5})),IF(COUNTIFS(AD72:AI72,"*F*")=2,"C",IF(COUNTIFS(AD72:AI72,"*F*")&gt;2,"F")))),IF(COUNTIFS(AD72:AH72,"*F*")=0,SUM(AD72:AH72),IF(COUNTIFS(AD72:AH72,"*F*")=1,"C",IF(COUNTIFS(AD72:AH72,"*F*")&gt;=2,"F"))))</f>
        <v>0</v>
      </c>
      <c r="BK72" s="42">
        <f t="shared" si="65"/>
        <v>0</v>
      </c>
    </row>
    <row r="73" spans="1:63" s="278" customFormat="1" ht="15" customHeight="1" x14ac:dyDescent="0.25">
      <c r="A73" s="35">
        <v>71</v>
      </c>
      <c r="B73" s="36" t="s">
        <v>12</v>
      </c>
      <c r="C73" s="209"/>
      <c r="D73" s="209"/>
      <c r="E73" s="209"/>
      <c r="F73" s="209"/>
      <c r="G73" s="209"/>
      <c r="H73" s="209"/>
      <c r="I73" s="209"/>
      <c r="J73" s="209"/>
      <c r="K73" s="209"/>
      <c r="L73" s="209"/>
      <c r="M73" s="209"/>
      <c r="N73" s="209"/>
      <c r="O73" s="209"/>
      <c r="P73" s="209"/>
      <c r="Q73" s="209"/>
      <c r="R73" s="209"/>
      <c r="S73" s="209"/>
      <c r="T73" s="209"/>
      <c r="U73" s="19"/>
      <c r="V73" s="19"/>
      <c r="W73" s="19"/>
      <c r="X73" s="37">
        <f t="shared" si="42"/>
        <v>0</v>
      </c>
      <c r="Y73" s="37">
        <f t="shared" si="43"/>
        <v>0</v>
      </c>
      <c r="Z73" s="37">
        <f t="shared" si="44"/>
        <v>0</v>
      </c>
      <c r="AA73" s="37">
        <f t="shared" si="45"/>
        <v>0</v>
      </c>
      <c r="AB73" s="37">
        <f t="shared" si="46"/>
        <v>0</v>
      </c>
      <c r="AC73" s="37">
        <f t="shared" si="47"/>
        <v>0</v>
      </c>
      <c r="AD73" s="38">
        <f t="shared" si="48"/>
        <v>0</v>
      </c>
      <c r="AE73" s="38">
        <f t="shared" si="49"/>
        <v>0</v>
      </c>
      <c r="AF73" s="38">
        <f t="shared" si="50"/>
        <v>0</v>
      </c>
      <c r="AG73" s="38">
        <f t="shared" si="51"/>
        <v>0</v>
      </c>
      <c r="AH73" s="38">
        <f t="shared" si="52"/>
        <v>0</v>
      </c>
      <c r="AI73" s="38">
        <f t="shared" si="53"/>
        <v>0</v>
      </c>
      <c r="AJ73" s="39">
        <f t="shared" si="54"/>
        <v>0</v>
      </c>
      <c r="AK73" s="39">
        <f t="shared" si="55"/>
        <v>0</v>
      </c>
      <c r="AL73" s="39">
        <f t="shared" si="56"/>
        <v>0</v>
      </c>
      <c r="AM73" s="39">
        <f t="shared" si="57"/>
        <v>0</v>
      </c>
      <c r="AN73" s="39">
        <f t="shared" si="58"/>
        <v>0</v>
      </c>
      <c r="AO73" s="39">
        <f t="shared" si="59"/>
        <v>0</v>
      </c>
      <c r="AP73" s="40">
        <f t="shared" si="60"/>
        <v>0</v>
      </c>
      <c r="AQ73" s="40">
        <f t="shared" si="61"/>
        <v>0</v>
      </c>
      <c r="AR73" s="40">
        <f t="shared" si="62"/>
        <v>0</v>
      </c>
      <c r="AS73" s="40">
        <f t="shared" si="63"/>
        <v>0</v>
      </c>
      <c r="AT73" s="40">
        <f t="shared" si="64"/>
        <v>0</v>
      </c>
      <c r="AU73" s="209"/>
      <c r="AV73" s="209"/>
      <c r="AW73" s="209"/>
      <c r="AX73" s="209"/>
      <c r="AY73" s="209"/>
      <c r="AZ73" s="209"/>
      <c r="BA73" s="209"/>
      <c r="BB73" s="209"/>
      <c r="BC73" s="209"/>
      <c r="BD73" s="209"/>
      <c r="BE73" s="209"/>
      <c r="BF73" s="209"/>
      <c r="BG73" s="209"/>
      <c r="BH73" s="209"/>
      <c r="BI73" s="209"/>
      <c r="BJ73" s="41">
        <f>IF(COUNTIF(AD73:AI73,0)=0,IF(COUNTIFS(AD73:AI73,"*F*")=0,SUM(LARGE(AD73:AI73,{1,2,3,4,5})),IF(COUNTIFS(AD73:AI73,"*F*")=1,SUM(LARGE(AD73:AI73,{1,2,3,4,5})),IF(COUNTIFS(AD73:AI73,"*F*")=2,"C",IF(COUNTIFS(AD73:AI73,"*F*")&gt;2,"F")))),IF(COUNTIFS(AD73:AH73,"*F*")=0,SUM(AD73:AH73),IF(COUNTIFS(AD73:AH73,"*F*")=1,"C",IF(COUNTIFS(AD73:AH73,"*F*")&gt;=2,"F"))))</f>
        <v>0</v>
      </c>
      <c r="BK73" s="42">
        <f t="shared" si="65"/>
        <v>0</v>
      </c>
    </row>
    <row r="74" spans="1:63" s="278" customFormat="1" ht="15" customHeight="1" x14ac:dyDescent="0.25">
      <c r="A74" s="35">
        <v>72</v>
      </c>
      <c r="B74" s="36" t="s">
        <v>12</v>
      </c>
      <c r="C74" s="209"/>
      <c r="D74" s="209"/>
      <c r="E74" s="209"/>
      <c r="F74" s="209"/>
      <c r="G74" s="209"/>
      <c r="H74" s="209"/>
      <c r="I74" s="209"/>
      <c r="J74" s="209"/>
      <c r="K74" s="209"/>
      <c r="L74" s="209"/>
      <c r="M74" s="209"/>
      <c r="N74" s="209"/>
      <c r="O74" s="209"/>
      <c r="P74" s="209"/>
      <c r="Q74" s="209"/>
      <c r="R74" s="209"/>
      <c r="S74" s="209"/>
      <c r="T74" s="209"/>
      <c r="U74" s="19"/>
      <c r="V74" s="19"/>
      <c r="W74" s="19"/>
      <c r="X74" s="37">
        <f t="shared" si="42"/>
        <v>0</v>
      </c>
      <c r="Y74" s="37">
        <f t="shared" si="43"/>
        <v>0</v>
      </c>
      <c r="Z74" s="37">
        <f t="shared" si="44"/>
        <v>0</v>
      </c>
      <c r="AA74" s="37">
        <f t="shared" si="45"/>
        <v>0</v>
      </c>
      <c r="AB74" s="37">
        <f t="shared" si="46"/>
        <v>0</v>
      </c>
      <c r="AC74" s="37">
        <f t="shared" si="47"/>
        <v>0</v>
      </c>
      <c r="AD74" s="38">
        <f t="shared" si="48"/>
        <v>0</v>
      </c>
      <c r="AE74" s="38">
        <f t="shared" si="49"/>
        <v>0</v>
      </c>
      <c r="AF74" s="38">
        <f t="shared" si="50"/>
        <v>0</v>
      </c>
      <c r="AG74" s="38">
        <f t="shared" si="51"/>
        <v>0</v>
      </c>
      <c r="AH74" s="38">
        <f t="shared" si="52"/>
        <v>0</v>
      </c>
      <c r="AI74" s="38">
        <f t="shared" si="53"/>
        <v>0</v>
      </c>
      <c r="AJ74" s="39">
        <f t="shared" si="54"/>
        <v>0</v>
      </c>
      <c r="AK74" s="39">
        <f t="shared" si="55"/>
        <v>0</v>
      </c>
      <c r="AL74" s="39">
        <f t="shared" si="56"/>
        <v>0</v>
      </c>
      <c r="AM74" s="39">
        <f t="shared" si="57"/>
        <v>0</v>
      </c>
      <c r="AN74" s="39">
        <f t="shared" si="58"/>
        <v>0</v>
      </c>
      <c r="AO74" s="39">
        <f t="shared" si="59"/>
        <v>0</v>
      </c>
      <c r="AP74" s="40">
        <f t="shared" si="60"/>
        <v>0</v>
      </c>
      <c r="AQ74" s="40">
        <f t="shared" si="61"/>
        <v>0</v>
      </c>
      <c r="AR74" s="40">
        <f t="shared" si="62"/>
        <v>0</v>
      </c>
      <c r="AS74" s="40">
        <f t="shared" si="63"/>
        <v>0</v>
      </c>
      <c r="AT74" s="40">
        <f t="shared" si="64"/>
        <v>0</v>
      </c>
      <c r="AU74" s="209"/>
      <c r="AV74" s="209"/>
      <c r="AW74" s="209"/>
      <c r="AX74" s="209"/>
      <c r="AY74" s="209"/>
      <c r="AZ74" s="209"/>
      <c r="BA74" s="209"/>
      <c r="BB74" s="209"/>
      <c r="BC74" s="209"/>
      <c r="BD74" s="209"/>
      <c r="BE74" s="209"/>
      <c r="BF74" s="209"/>
      <c r="BG74" s="209"/>
      <c r="BH74" s="209"/>
      <c r="BI74" s="209"/>
      <c r="BJ74" s="41">
        <f>IF(COUNTIF(AD74:AI74,0)=0,IF(COUNTIFS(AD74:AI74,"*F*")=0,SUM(LARGE(AD74:AI74,{1,2,3,4,5})),IF(COUNTIFS(AD74:AI74,"*F*")=1,SUM(LARGE(AD74:AI74,{1,2,3,4,5})),IF(COUNTIFS(AD74:AI74,"*F*")=2,"C",IF(COUNTIFS(AD74:AI74,"*F*")&gt;2,"F")))),IF(COUNTIFS(AD74:AH74,"*F*")=0,SUM(AD74:AH74),IF(COUNTIFS(AD74:AH74,"*F*")=1,"C",IF(COUNTIFS(AD74:AH74,"*F*")&gt;=2,"F"))))</f>
        <v>0</v>
      </c>
      <c r="BK74" s="42">
        <f t="shared" si="65"/>
        <v>0</v>
      </c>
    </row>
    <row r="75" spans="1:63" s="278" customFormat="1" ht="15" customHeight="1" x14ac:dyDescent="0.25">
      <c r="A75" s="35">
        <v>73</v>
      </c>
      <c r="B75" s="36" t="s">
        <v>12</v>
      </c>
      <c r="C75" s="209"/>
      <c r="D75" s="209"/>
      <c r="E75" s="209"/>
      <c r="F75" s="209"/>
      <c r="G75" s="209"/>
      <c r="H75" s="209"/>
      <c r="I75" s="209"/>
      <c r="J75" s="209"/>
      <c r="K75" s="209"/>
      <c r="L75" s="209"/>
      <c r="M75" s="209"/>
      <c r="N75" s="209"/>
      <c r="O75" s="209"/>
      <c r="P75" s="209"/>
      <c r="Q75" s="209"/>
      <c r="R75" s="209"/>
      <c r="S75" s="209"/>
      <c r="T75" s="209"/>
      <c r="U75" s="19"/>
      <c r="V75" s="19"/>
      <c r="W75" s="19"/>
      <c r="X75" s="37">
        <f t="shared" si="42"/>
        <v>0</v>
      </c>
      <c r="Y75" s="37">
        <f t="shared" si="43"/>
        <v>0</v>
      </c>
      <c r="Z75" s="37">
        <f t="shared" si="44"/>
        <v>0</v>
      </c>
      <c r="AA75" s="37">
        <f t="shared" si="45"/>
        <v>0</v>
      </c>
      <c r="AB75" s="37">
        <f t="shared" si="46"/>
        <v>0</v>
      </c>
      <c r="AC75" s="37">
        <f t="shared" si="47"/>
        <v>0</v>
      </c>
      <c r="AD75" s="38">
        <f t="shared" si="48"/>
        <v>0</v>
      </c>
      <c r="AE75" s="38">
        <f t="shared" si="49"/>
        <v>0</v>
      </c>
      <c r="AF75" s="38">
        <f t="shared" si="50"/>
        <v>0</v>
      </c>
      <c r="AG75" s="38">
        <f t="shared" si="51"/>
        <v>0</v>
      </c>
      <c r="AH75" s="38">
        <f t="shared" si="52"/>
        <v>0</v>
      </c>
      <c r="AI75" s="38">
        <f t="shared" si="53"/>
        <v>0</v>
      </c>
      <c r="AJ75" s="39">
        <f t="shared" si="54"/>
        <v>0</v>
      </c>
      <c r="AK75" s="39">
        <f t="shared" si="55"/>
        <v>0</v>
      </c>
      <c r="AL75" s="39">
        <f t="shared" si="56"/>
        <v>0</v>
      </c>
      <c r="AM75" s="39">
        <f t="shared" si="57"/>
        <v>0</v>
      </c>
      <c r="AN75" s="39">
        <f t="shared" si="58"/>
        <v>0</v>
      </c>
      <c r="AO75" s="39">
        <f t="shared" si="59"/>
        <v>0</v>
      </c>
      <c r="AP75" s="40">
        <f t="shared" si="60"/>
        <v>0</v>
      </c>
      <c r="AQ75" s="40">
        <f t="shared" si="61"/>
        <v>0</v>
      </c>
      <c r="AR75" s="40">
        <f t="shared" si="62"/>
        <v>0</v>
      </c>
      <c r="AS75" s="40">
        <f t="shared" si="63"/>
        <v>0</v>
      </c>
      <c r="AT75" s="40">
        <f t="shared" si="64"/>
        <v>0</v>
      </c>
      <c r="AU75" s="209"/>
      <c r="AV75" s="209"/>
      <c r="AW75" s="209"/>
      <c r="AX75" s="209"/>
      <c r="AY75" s="209"/>
      <c r="AZ75" s="209"/>
      <c r="BA75" s="209"/>
      <c r="BB75" s="209"/>
      <c r="BC75" s="209"/>
      <c r="BD75" s="209"/>
      <c r="BE75" s="209"/>
      <c r="BF75" s="209"/>
      <c r="BG75" s="209"/>
      <c r="BH75" s="209"/>
      <c r="BI75" s="209"/>
      <c r="BJ75" s="41">
        <f>IF(COUNTIF(AD75:AI75,0)=0,IF(COUNTIFS(AD75:AI75,"*F*")=0,SUM(LARGE(AD75:AI75,{1,2,3,4,5})),IF(COUNTIFS(AD75:AI75,"*F*")=1,SUM(LARGE(AD75:AI75,{1,2,3,4,5})),IF(COUNTIFS(AD75:AI75,"*F*")=2,"C",IF(COUNTIFS(AD75:AI75,"*F*")&gt;2,"F")))),IF(COUNTIFS(AD75:AH75,"*F*")=0,SUM(AD75:AH75),IF(COUNTIFS(AD75:AH75,"*F*")=1,"C",IF(COUNTIFS(AD75:AH75,"*F*")&gt;=2,"F"))))</f>
        <v>0</v>
      </c>
      <c r="BK75" s="42">
        <f t="shared" si="65"/>
        <v>0</v>
      </c>
    </row>
    <row r="76" spans="1:63" s="278" customFormat="1" ht="15" customHeight="1" x14ac:dyDescent="0.25">
      <c r="A76" s="35">
        <v>74</v>
      </c>
      <c r="B76" s="36" t="s">
        <v>12</v>
      </c>
      <c r="C76" s="209"/>
      <c r="D76" s="209"/>
      <c r="E76" s="209"/>
      <c r="F76" s="209"/>
      <c r="G76" s="209"/>
      <c r="H76" s="209"/>
      <c r="I76" s="209"/>
      <c r="J76" s="209"/>
      <c r="K76" s="209"/>
      <c r="L76" s="209"/>
      <c r="M76" s="209"/>
      <c r="N76" s="209"/>
      <c r="O76" s="209"/>
      <c r="P76" s="209"/>
      <c r="Q76" s="209"/>
      <c r="R76" s="209"/>
      <c r="S76" s="209"/>
      <c r="T76" s="209"/>
      <c r="U76" s="19"/>
      <c r="V76" s="19"/>
      <c r="W76" s="19"/>
      <c r="X76" s="37">
        <f t="shared" si="42"/>
        <v>0</v>
      </c>
      <c r="Y76" s="37">
        <f t="shared" si="43"/>
        <v>0</v>
      </c>
      <c r="Z76" s="37">
        <f t="shared" si="44"/>
        <v>0</v>
      </c>
      <c r="AA76" s="37">
        <f t="shared" si="45"/>
        <v>0</v>
      </c>
      <c r="AB76" s="37">
        <f t="shared" si="46"/>
        <v>0</v>
      </c>
      <c r="AC76" s="37">
        <f t="shared" si="47"/>
        <v>0</v>
      </c>
      <c r="AD76" s="38">
        <f t="shared" si="48"/>
        <v>0</v>
      </c>
      <c r="AE76" s="38">
        <f t="shared" si="49"/>
        <v>0</v>
      </c>
      <c r="AF76" s="38">
        <f t="shared" si="50"/>
        <v>0</v>
      </c>
      <c r="AG76" s="38">
        <f t="shared" si="51"/>
        <v>0</v>
      </c>
      <c r="AH76" s="38">
        <f t="shared" si="52"/>
        <v>0</v>
      </c>
      <c r="AI76" s="38">
        <f t="shared" si="53"/>
        <v>0</v>
      </c>
      <c r="AJ76" s="39">
        <f t="shared" si="54"/>
        <v>0</v>
      </c>
      <c r="AK76" s="39">
        <f t="shared" si="55"/>
        <v>0</v>
      </c>
      <c r="AL76" s="39">
        <f t="shared" si="56"/>
        <v>0</v>
      </c>
      <c r="AM76" s="39">
        <f t="shared" si="57"/>
        <v>0</v>
      </c>
      <c r="AN76" s="39">
        <f t="shared" si="58"/>
        <v>0</v>
      </c>
      <c r="AO76" s="39">
        <f t="shared" si="59"/>
        <v>0</v>
      </c>
      <c r="AP76" s="40">
        <f t="shared" si="60"/>
        <v>0</v>
      </c>
      <c r="AQ76" s="40">
        <f t="shared" si="61"/>
        <v>0</v>
      </c>
      <c r="AR76" s="40">
        <f t="shared" si="62"/>
        <v>0</v>
      </c>
      <c r="AS76" s="40">
        <f t="shared" si="63"/>
        <v>0</v>
      </c>
      <c r="AT76" s="40">
        <f t="shared" si="64"/>
        <v>0</v>
      </c>
      <c r="AU76" s="209"/>
      <c r="AV76" s="209"/>
      <c r="AW76" s="209"/>
      <c r="AX76" s="209"/>
      <c r="AY76" s="209"/>
      <c r="AZ76" s="209"/>
      <c r="BA76" s="209"/>
      <c r="BB76" s="209"/>
      <c r="BC76" s="209"/>
      <c r="BD76" s="209"/>
      <c r="BE76" s="209"/>
      <c r="BF76" s="209"/>
      <c r="BG76" s="209"/>
      <c r="BH76" s="209"/>
      <c r="BI76" s="209"/>
      <c r="BJ76" s="41">
        <f>IF(COUNTIF(AD76:AI76,0)=0,IF(COUNTIFS(AD76:AI76,"*F*")=0,SUM(LARGE(AD76:AI76,{1,2,3,4,5})),IF(COUNTIFS(AD76:AI76,"*F*")=1,SUM(LARGE(AD76:AI76,{1,2,3,4,5})),IF(COUNTIFS(AD76:AI76,"*F*")=2,"C",IF(COUNTIFS(AD76:AI76,"*F*")&gt;2,"F")))),IF(COUNTIFS(AD76:AH76,"*F*")=0,SUM(AD76:AH76),IF(COUNTIFS(AD76:AH76,"*F*")=1,"C",IF(COUNTIFS(AD76:AH76,"*F*")&gt;=2,"F"))))</f>
        <v>0</v>
      </c>
      <c r="BK76" s="42">
        <f t="shared" si="65"/>
        <v>0</v>
      </c>
    </row>
    <row r="77" spans="1:63" s="278" customFormat="1" ht="15" customHeight="1" x14ac:dyDescent="0.25">
      <c r="A77" s="35">
        <v>75</v>
      </c>
      <c r="B77" s="36" t="s">
        <v>12</v>
      </c>
      <c r="C77" s="209"/>
      <c r="D77" s="209"/>
      <c r="E77" s="209"/>
      <c r="F77" s="209"/>
      <c r="G77" s="209"/>
      <c r="H77" s="209"/>
      <c r="I77" s="209"/>
      <c r="J77" s="209"/>
      <c r="K77" s="209"/>
      <c r="L77" s="209"/>
      <c r="M77" s="209"/>
      <c r="N77" s="209"/>
      <c r="O77" s="209"/>
      <c r="P77" s="209"/>
      <c r="Q77" s="209"/>
      <c r="R77" s="209"/>
      <c r="S77" s="209"/>
      <c r="T77" s="209"/>
      <c r="U77" s="19"/>
      <c r="V77" s="19"/>
      <c r="W77" s="19"/>
      <c r="X77" s="37">
        <f t="shared" si="42"/>
        <v>0</v>
      </c>
      <c r="Y77" s="37">
        <f t="shared" si="43"/>
        <v>0</v>
      </c>
      <c r="Z77" s="37">
        <f t="shared" si="44"/>
        <v>0</v>
      </c>
      <c r="AA77" s="37">
        <f t="shared" si="45"/>
        <v>0</v>
      </c>
      <c r="AB77" s="37">
        <f t="shared" si="46"/>
        <v>0</v>
      </c>
      <c r="AC77" s="37">
        <f t="shared" si="47"/>
        <v>0</v>
      </c>
      <c r="AD77" s="38">
        <f t="shared" si="48"/>
        <v>0</v>
      </c>
      <c r="AE77" s="38">
        <f t="shared" si="49"/>
        <v>0</v>
      </c>
      <c r="AF77" s="38">
        <f t="shared" si="50"/>
        <v>0</v>
      </c>
      <c r="AG77" s="38">
        <f t="shared" si="51"/>
        <v>0</v>
      </c>
      <c r="AH77" s="38">
        <f t="shared" si="52"/>
        <v>0</v>
      </c>
      <c r="AI77" s="38">
        <f t="shared" si="53"/>
        <v>0</v>
      </c>
      <c r="AJ77" s="39">
        <f t="shared" si="54"/>
        <v>0</v>
      </c>
      <c r="AK77" s="39">
        <f t="shared" si="55"/>
        <v>0</v>
      </c>
      <c r="AL77" s="39">
        <f t="shared" si="56"/>
        <v>0</v>
      </c>
      <c r="AM77" s="39">
        <f t="shared" si="57"/>
        <v>0</v>
      </c>
      <c r="AN77" s="39">
        <f t="shared" si="58"/>
        <v>0</v>
      </c>
      <c r="AO77" s="39">
        <f t="shared" si="59"/>
        <v>0</v>
      </c>
      <c r="AP77" s="40">
        <f t="shared" si="60"/>
        <v>0</v>
      </c>
      <c r="AQ77" s="40">
        <f t="shared" si="61"/>
        <v>0</v>
      </c>
      <c r="AR77" s="40">
        <f t="shared" si="62"/>
        <v>0</v>
      </c>
      <c r="AS77" s="40">
        <f t="shared" si="63"/>
        <v>0</v>
      </c>
      <c r="AT77" s="40">
        <f t="shared" si="64"/>
        <v>0</v>
      </c>
      <c r="AU77" s="209"/>
      <c r="AV77" s="209"/>
      <c r="AW77" s="209"/>
      <c r="AX77" s="209"/>
      <c r="AY77" s="209"/>
      <c r="AZ77" s="209"/>
      <c r="BA77" s="209"/>
      <c r="BB77" s="209"/>
      <c r="BC77" s="209"/>
      <c r="BD77" s="209"/>
      <c r="BE77" s="209"/>
      <c r="BF77" s="209"/>
      <c r="BG77" s="209"/>
      <c r="BH77" s="209"/>
      <c r="BI77" s="209"/>
      <c r="BJ77" s="41">
        <f>IF(COUNTIF(AD77:AI77,0)=0,IF(COUNTIFS(AD77:AI77,"*F*")=0,SUM(LARGE(AD77:AI77,{1,2,3,4,5})),IF(COUNTIFS(AD77:AI77,"*F*")=1,SUM(LARGE(AD77:AI77,{1,2,3,4,5})),IF(COUNTIFS(AD77:AI77,"*F*")=2,"C",IF(COUNTIFS(AD77:AI77,"*F*")&gt;2,"F")))),IF(COUNTIFS(AD77:AH77,"*F*")=0,SUM(AD77:AH77),IF(COUNTIFS(AD77:AH77,"*F*")=1,"C",IF(COUNTIFS(AD77:AH77,"*F*")&gt;=2,"F"))))</f>
        <v>0</v>
      </c>
      <c r="BK77" s="42">
        <f t="shared" si="65"/>
        <v>0</v>
      </c>
    </row>
    <row r="78" spans="1:63" s="278" customFormat="1" ht="15" customHeight="1" x14ac:dyDescent="0.25">
      <c r="A78" s="35">
        <v>76</v>
      </c>
      <c r="B78" s="36" t="s">
        <v>12</v>
      </c>
      <c r="C78" s="209"/>
      <c r="D78" s="209"/>
      <c r="E78" s="209"/>
      <c r="F78" s="209"/>
      <c r="G78" s="209"/>
      <c r="H78" s="209"/>
      <c r="I78" s="209"/>
      <c r="J78" s="209"/>
      <c r="K78" s="209"/>
      <c r="L78" s="209"/>
      <c r="M78" s="209"/>
      <c r="N78" s="209"/>
      <c r="O78" s="209"/>
      <c r="P78" s="209"/>
      <c r="Q78" s="209"/>
      <c r="R78" s="209"/>
      <c r="S78" s="209"/>
      <c r="T78" s="209"/>
      <c r="U78" s="19"/>
      <c r="V78" s="19"/>
      <c r="W78" s="19"/>
      <c r="X78" s="37">
        <f t="shared" si="42"/>
        <v>0</v>
      </c>
      <c r="Y78" s="37">
        <f t="shared" si="43"/>
        <v>0</v>
      </c>
      <c r="Z78" s="37">
        <f t="shared" si="44"/>
        <v>0</v>
      </c>
      <c r="AA78" s="37">
        <f t="shared" si="45"/>
        <v>0</v>
      </c>
      <c r="AB78" s="37">
        <f t="shared" si="46"/>
        <v>0</v>
      </c>
      <c r="AC78" s="37">
        <f t="shared" si="47"/>
        <v>0</v>
      </c>
      <c r="AD78" s="38">
        <f t="shared" si="48"/>
        <v>0</v>
      </c>
      <c r="AE78" s="38">
        <f t="shared" si="49"/>
        <v>0</v>
      </c>
      <c r="AF78" s="38">
        <f t="shared" si="50"/>
        <v>0</v>
      </c>
      <c r="AG78" s="38">
        <f t="shared" si="51"/>
        <v>0</v>
      </c>
      <c r="AH78" s="38">
        <f t="shared" si="52"/>
        <v>0</v>
      </c>
      <c r="AI78" s="38">
        <f t="shared" si="53"/>
        <v>0</v>
      </c>
      <c r="AJ78" s="39">
        <f t="shared" si="54"/>
        <v>0</v>
      </c>
      <c r="AK78" s="39">
        <f t="shared" si="55"/>
        <v>0</v>
      </c>
      <c r="AL78" s="39">
        <f t="shared" si="56"/>
        <v>0</v>
      </c>
      <c r="AM78" s="39">
        <f t="shared" si="57"/>
        <v>0</v>
      </c>
      <c r="AN78" s="39">
        <f t="shared" si="58"/>
        <v>0</v>
      </c>
      <c r="AO78" s="39">
        <f t="shared" si="59"/>
        <v>0</v>
      </c>
      <c r="AP78" s="40">
        <f t="shared" si="60"/>
        <v>0</v>
      </c>
      <c r="AQ78" s="40">
        <f t="shared" si="61"/>
        <v>0</v>
      </c>
      <c r="AR78" s="40">
        <f t="shared" si="62"/>
        <v>0</v>
      </c>
      <c r="AS78" s="40">
        <f t="shared" si="63"/>
        <v>0</v>
      </c>
      <c r="AT78" s="40">
        <f t="shared" si="64"/>
        <v>0</v>
      </c>
      <c r="AU78" s="209"/>
      <c r="AV78" s="209"/>
      <c r="AW78" s="209"/>
      <c r="AX78" s="209"/>
      <c r="AY78" s="209"/>
      <c r="AZ78" s="209"/>
      <c r="BA78" s="209"/>
      <c r="BB78" s="209"/>
      <c r="BC78" s="209"/>
      <c r="BD78" s="209"/>
      <c r="BE78" s="209"/>
      <c r="BF78" s="209"/>
      <c r="BG78" s="209"/>
      <c r="BH78" s="209"/>
      <c r="BI78" s="209"/>
      <c r="BJ78" s="41">
        <f>IF(COUNTIF(AD78:AI78,0)=0,IF(COUNTIFS(AD78:AI78,"*F*")=0,SUM(LARGE(AD78:AI78,{1,2,3,4,5})),IF(COUNTIFS(AD78:AI78,"*F*")=1,SUM(LARGE(AD78:AI78,{1,2,3,4,5})),IF(COUNTIFS(AD78:AI78,"*F*")=2,"C",IF(COUNTIFS(AD78:AI78,"*F*")&gt;2,"F")))),IF(COUNTIFS(AD78:AH78,"*F*")=0,SUM(AD78:AH78),IF(COUNTIFS(AD78:AH78,"*F*")=1,"C",IF(COUNTIFS(AD78:AH78,"*F*")&gt;=2,"F"))))</f>
        <v>0</v>
      </c>
      <c r="BK78" s="42">
        <f t="shared" si="65"/>
        <v>0</v>
      </c>
    </row>
    <row r="79" spans="1:63" s="278" customFormat="1" ht="15" customHeight="1" x14ac:dyDescent="0.25">
      <c r="A79" s="35">
        <v>77</v>
      </c>
      <c r="B79" s="36" t="s">
        <v>12</v>
      </c>
      <c r="C79" s="209"/>
      <c r="D79" s="209"/>
      <c r="E79" s="209"/>
      <c r="F79" s="209"/>
      <c r="G79" s="209"/>
      <c r="H79" s="209"/>
      <c r="I79" s="209"/>
      <c r="J79" s="209"/>
      <c r="K79" s="209"/>
      <c r="L79" s="209"/>
      <c r="M79" s="209"/>
      <c r="N79" s="209"/>
      <c r="O79" s="209"/>
      <c r="P79" s="209"/>
      <c r="Q79" s="209"/>
      <c r="R79" s="209"/>
      <c r="S79" s="209"/>
      <c r="T79" s="209"/>
      <c r="U79" s="19"/>
      <c r="V79" s="19"/>
      <c r="W79" s="19"/>
      <c r="X79" s="37">
        <f t="shared" si="42"/>
        <v>0</v>
      </c>
      <c r="Y79" s="37">
        <f t="shared" si="43"/>
        <v>0</v>
      </c>
      <c r="Z79" s="37">
        <f t="shared" si="44"/>
        <v>0</v>
      </c>
      <c r="AA79" s="37">
        <f t="shared" si="45"/>
        <v>0</v>
      </c>
      <c r="AB79" s="37">
        <f t="shared" si="46"/>
        <v>0</v>
      </c>
      <c r="AC79" s="37">
        <f t="shared" si="47"/>
        <v>0</v>
      </c>
      <c r="AD79" s="38">
        <f t="shared" si="48"/>
        <v>0</v>
      </c>
      <c r="AE79" s="38">
        <f t="shared" si="49"/>
        <v>0</v>
      </c>
      <c r="AF79" s="38">
        <f t="shared" si="50"/>
        <v>0</v>
      </c>
      <c r="AG79" s="38">
        <f t="shared" si="51"/>
        <v>0</v>
      </c>
      <c r="AH79" s="38">
        <f t="shared" si="52"/>
        <v>0</v>
      </c>
      <c r="AI79" s="38">
        <f t="shared" si="53"/>
        <v>0</v>
      </c>
      <c r="AJ79" s="39">
        <f t="shared" si="54"/>
        <v>0</v>
      </c>
      <c r="AK79" s="39">
        <f t="shared" si="55"/>
        <v>0</v>
      </c>
      <c r="AL79" s="39">
        <f t="shared" si="56"/>
        <v>0</v>
      </c>
      <c r="AM79" s="39">
        <f t="shared" si="57"/>
        <v>0</v>
      </c>
      <c r="AN79" s="39">
        <f t="shared" si="58"/>
        <v>0</v>
      </c>
      <c r="AO79" s="39">
        <f t="shared" si="59"/>
        <v>0</v>
      </c>
      <c r="AP79" s="40">
        <f t="shared" si="60"/>
        <v>0</v>
      </c>
      <c r="AQ79" s="40">
        <f t="shared" si="61"/>
        <v>0</v>
      </c>
      <c r="AR79" s="40">
        <f t="shared" si="62"/>
        <v>0</v>
      </c>
      <c r="AS79" s="40">
        <f t="shared" si="63"/>
        <v>0</v>
      </c>
      <c r="AT79" s="40">
        <f t="shared" si="64"/>
        <v>0</v>
      </c>
      <c r="AU79" s="209"/>
      <c r="AV79" s="209"/>
      <c r="AW79" s="209"/>
      <c r="AX79" s="209"/>
      <c r="AY79" s="209"/>
      <c r="AZ79" s="209"/>
      <c r="BA79" s="209"/>
      <c r="BB79" s="209"/>
      <c r="BC79" s="209"/>
      <c r="BD79" s="209"/>
      <c r="BE79" s="209"/>
      <c r="BF79" s="209"/>
      <c r="BG79" s="209"/>
      <c r="BH79" s="209"/>
      <c r="BI79" s="209"/>
      <c r="BJ79" s="41">
        <f>IF(COUNTIF(AD79:AI79,0)=0,IF(COUNTIFS(AD79:AI79,"*F*")=0,SUM(LARGE(AD79:AI79,{1,2,3,4,5})),IF(COUNTIFS(AD79:AI79,"*F*")=1,SUM(LARGE(AD79:AI79,{1,2,3,4,5})),IF(COUNTIFS(AD79:AI79,"*F*")=2,"C",IF(COUNTIFS(AD79:AI79,"*F*")&gt;2,"F")))),IF(COUNTIFS(AD79:AH79,"*F*")=0,SUM(AD79:AH79),IF(COUNTIFS(AD79:AH79,"*F*")=1,"C",IF(COUNTIFS(AD79:AH79,"*F*")&gt;=2,"F"))))</f>
        <v>0</v>
      </c>
      <c r="BK79" s="42">
        <f t="shared" si="65"/>
        <v>0</v>
      </c>
    </row>
    <row r="80" spans="1:63" s="278" customFormat="1" ht="15" customHeight="1" x14ac:dyDescent="0.25">
      <c r="A80" s="35">
        <v>78</v>
      </c>
      <c r="B80" s="36" t="s">
        <v>12</v>
      </c>
      <c r="C80" s="209"/>
      <c r="D80" s="209"/>
      <c r="E80" s="209"/>
      <c r="F80" s="209"/>
      <c r="G80" s="209"/>
      <c r="H80" s="209"/>
      <c r="I80" s="209"/>
      <c r="J80" s="209"/>
      <c r="K80" s="209"/>
      <c r="L80" s="209"/>
      <c r="M80" s="209"/>
      <c r="N80" s="209"/>
      <c r="O80" s="209"/>
      <c r="P80" s="209"/>
      <c r="Q80" s="209"/>
      <c r="R80" s="209"/>
      <c r="S80" s="209"/>
      <c r="T80" s="209"/>
      <c r="U80" s="19"/>
      <c r="V80" s="19"/>
      <c r="W80" s="19"/>
      <c r="X80" s="37">
        <f t="shared" si="42"/>
        <v>0</v>
      </c>
      <c r="Y80" s="37">
        <f t="shared" si="43"/>
        <v>0</v>
      </c>
      <c r="Z80" s="37">
        <f t="shared" si="44"/>
        <v>0</v>
      </c>
      <c r="AA80" s="37">
        <f t="shared" si="45"/>
        <v>0</v>
      </c>
      <c r="AB80" s="37">
        <f t="shared" si="46"/>
        <v>0</v>
      </c>
      <c r="AC80" s="37">
        <f t="shared" si="47"/>
        <v>0</v>
      </c>
      <c r="AD80" s="38">
        <f t="shared" si="48"/>
        <v>0</v>
      </c>
      <c r="AE80" s="38">
        <f t="shared" si="49"/>
        <v>0</v>
      </c>
      <c r="AF80" s="38">
        <f t="shared" si="50"/>
        <v>0</v>
      </c>
      <c r="AG80" s="38">
        <f t="shared" si="51"/>
        <v>0</v>
      </c>
      <c r="AH80" s="38">
        <f t="shared" si="52"/>
        <v>0</v>
      </c>
      <c r="AI80" s="38">
        <f t="shared" si="53"/>
        <v>0</v>
      </c>
      <c r="AJ80" s="39">
        <f t="shared" si="54"/>
        <v>0</v>
      </c>
      <c r="AK80" s="39">
        <f t="shared" si="55"/>
        <v>0</v>
      </c>
      <c r="AL80" s="39">
        <f t="shared" si="56"/>
        <v>0</v>
      </c>
      <c r="AM80" s="39">
        <f t="shared" si="57"/>
        <v>0</v>
      </c>
      <c r="AN80" s="39">
        <f t="shared" si="58"/>
        <v>0</v>
      </c>
      <c r="AO80" s="39">
        <f t="shared" si="59"/>
        <v>0</v>
      </c>
      <c r="AP80" s="40">
        <f t="shared" si="60"/>
        <v>0</v>
      </c>
      <c r="AQ80" s="40">
        <f t="shared" si="61"/>
        <v>0</v>
      </c>
      <c r="AR80" s="40">
        <f t="shared" si="62"/>
        <v>0</v>
      </c>
      <c r="AS80" s="40">
        <f t="shared" si="63"/>
        <v>0</v>
      </c>
      <c r="AT80" s="40">
        <f t="shared" si="64"/>
        <v>0</v>
      </c>
      <c r="AU80" s="209"/>
      <c r="AV80" s="209"/>
      <c r="AW80" s="209"/>
      <c r="AX80" s="209"/>
      <c r="AY80" s="209"/>
      <c r="AZ80" s="209"/>
      <c r="BA80" s="209"/>
      <c r="BB80" s="209"/>
      <c r="BC80" s="209"/>
      <c r="BD80" s="209"/>
      <c r="BE80" s="209"/>
      <c r="BF80" s="209"/>
      <c r="BG80" s="209"/>
      <c r="BH80" s="209"/>
      <c r="BI80" s="209"/>
      <c r="BJ80" s="41">
        <f>IF(COUNTIF(AD80:AI80,0)=0,IF(COUNTIFS(AD80:AI80,"*F*")=0,SUM(LARGE(AD80:AI80,{1,2,3,4,5})),IF(COUNTIFS(AD80:AI80,"*F*")=1,SUM(LARGE(AD80:AI80,{1,2,3,4,5})),IF(COUNTIFS(AD80:AI80,"*F*")=2,"C",IF(COUNTIFS(AD80:AI80,"*F*")&gt;2,"F")))),IF(COUNTIFS(AD80:AH80,"*F*")=0,SUM(AD80:AH80),IF(COUNTIFS(AD80:AH80,"*F*")=1,"C",IF(COUNTIFS(AD80:AH80,"*F*")&gt;=2,"F"))))</f>
        <v>0</v>
      </c>
      <c r="BK80" s="42">
        <f t="shared" si="65"/>
        <v>0</v>
      </c>
    </row>
    <row r="81" spans="1:63" s="278" customFormat="1" ht="15" customHeight="1" x14ac:dyDescent="0.25">
      <c r="A81" s="35">
        <v>79</v>
      </c>
      <c r="B81" s="36" t="s">
        <v>12</v>
      </c>
      <c r="C81" s="209"/>
      <c r="D81" s="209"/>
      <c r="E81" s="209"/>
      <c r="F81" s="209"/>
      <c r="G81" s="209"/>
      <c r="H81" s="209"/>
      <c r="I81" s="209"/>
      <c r="J81" s="209"/>
      <c r="K81" s="209"/>
      <c r="L81" s="209"/>
      <c r="M81" s="209"/>
      <c r="N81" s="209"/>
      <c r="O81" s="209"/>
      <c r="P81" s="209"/>
      <c r="Q81" s="209"/>
      <c r="R81" s="209"/>
      <c r="S81" s="209"/>
      <c r="T81" s="209"/>
      <c r="U81" s="19"/>
      <c r="V81" s="19"/>
      <c r="W81" s="19"/>
      <c r="X81" s="37">
        <f t="shared" si="42"/>
        <v>0</v>
      </c>
      <c r="Y81" s="37">
        <f t="shared" si="43"/>
        <v>0</v>
      </c>
      <c r="Z81" s="37">
        <f t="shared" si="44"/>
        <v>0</v>
      </c>
      <c r="AA81" s="37">
        <f t="shared" si="45"/>
        <v>0</v>
      </c>
      <c r="AB81" s="37">
        <f t="shared" si="46"/>
        <v>0</v>
      </c>
      <c r="AC81" s="37">
        <f t="shared" si="47"/>
        <v>0</v>
      </c>
      <c r="AD81" s="38">
        <f t="shared" si="48"/>
        <v>0</v>
      </c>
      <c r="AE81" s="38">
        <f t="shared" si="49"/>
        <v>0</v>
      </c>
      <c r="AF81" s="38">
        <f t="shared" si="50"/>
        <v>0</v>
      </c>
      <c r="AG81" s="38">
        <f t="shared" si="51"/>
        <v>0</v>
      </c>
      <c r="AH81" s="38">
        <f t="shared" si="52"/>
        <v>0</v>
      </c>
      <c r="AI81" s="38">
        <f t="shared" si="53"/>
        <v>0</v>
      </c>
      <c r="AJ81" s="39">
        <f t="shared" si="54"/>
        <v>0</v>
      </c>
      <c r="AK81" s="39">
        <f t="shared" si="55"/>
        <v>0</v>
      </c>
      <c r="AL81" s="39">
        <f t="shared" si="56"/>
        <v>0</v>
      </c>
      <c r="AM81" s="39">
        <f t="shared" si="57"/>
        <v>0</v>
      </c>
      <c r="AN81" s="39">
        <f t="shared" si="58"/>
        <v>0</v>
      </c>
      <c r="AO81" s="39">
        <f t="shared" si="59"/>
        <v>0</v>
      </c>
      <c r="AP81" s="40">
        <f t="shared" si="60"/>
        <v>0</v>
      </c>
      <c r="AQ81" s="40">
        <f t="shared" si="61"/>
        <v>0</v>
      </c>
      <c r="AR81" s="40">
        <f t="shared" si="62"/>
        <v>0</v>
      </c>
      <c r="AS81" s="40">
        <f t="shared" si="63"/>
        <v>0</v>
      </c>
      <c r="AT81" s="40">
        <f t="shared" si="64"/>
        <v>0</v>
      </c>
      <c r="AU81" s="209"/>
      <c r="AV81" s="209"/>
      <c r="AW81" s="209"/>
      <c r="AX81" s="209"/>
      <c r="AY81" s="209"/>
      <c r="AZ81" s="209"/>
      <c r="BA81" s="209"/>
      <c r="BB81" s="209"/>
      <c r="BC81" s="209"/>
      <c r="BD81" s="209"/>
      <c r="BE81" s="209"/>
      <c r="BF81" s="209"/>
      <c r="BG81" s="209"/>
      <c r="BH81" s="209"/>
      <c r="BI81" s="209"/>
      <c r="BJ81" s="41">
        <f>IF(COUNTIF(AD81:AI81,0)=0,IF(COUNTIFS(AD81:AI81,"*F*")=0,SUM(LARGE(AD81:AI81,{1,2,3,4,5})),IF(COUNTIFS(AD81:AI81,"*F*")=1,SUM(LARGE(AD81:AI81,{1,2,3,4,5})),IF(COUNTIFS(AD81:AI81,"*F*")=2,"C",IF(COUNTIFS(AD81:AI81,"*F*")&gt;2,"F")))),IF(COUNTIFS(AD81:AH81,"*F*")=0,SUM(AD81:AH81),IF(COUNTIFS(AD81:AH81,"*F*")=1,"C",IF(COUNTIFS(AD81:AH81,"*F*")&gt;=2,"F"))))</f>
        <v>0</v>
      </c>
      <c r="BK81" s="42">
        <f t="shared" si="65"/>
        <v>0</v>
      </c>
    </row>
    <row r="82" spans="1:63" s="278" customFormat="1" ht="15" customHeight="1" x14ac:dyDescent="0.25">
      <c r="A82" s="35">
        <v>80</v>
      </c>
      <c r="B82" s="36" t="s">
        <v>12</v>
      </c>
      <c r="C82" s="209"/>
      <c r="D82" s="209"/>
      <c r="E82" s="209"/>
      <c r="F82" s="209"/>
      <c r="G82" s="209"/>
      <c r="H82" s="209"/>
      <c r="I82" s="209"/>
      <c r="J82" s="209"/>
      <c r="K82" s="209"/>
      <c r="L82" s="209"/>
      <c r="M82" s="209"/>
      <c r="N82" s="209"/>
      <c r="O82" s="209"/>
      <c r="P82" s="209"/>
      <c r="Q82" s="209"/>
      <c r="R82" s="209"/>
      <c r="S82" s="209"/>
      <c r="T82" s="209"/>
      <c r="U82" s="19"/>
      <c r="V82" s="19"/>
      <c r="W82" s="19"/>
      <c r="X82" s="37">
        <f t="shared" si="42"/>
        <v>0</v>
      </c>
      <c r="Y82" s="37">
        <f t="shared" si="43"/>
        <v>0</v>
      </c>
      <c r="Z82" s="37">
        <f t="shared" si="44"/>
        <v>0</v>
      </c>
      <c r="AA82" s="37">
        <f t="shared" si="45"/>
        <v>0</v>
      </c>
      <c r="AB82" s="37">
        <f t="shared" si="46"/>
        <v>0</v>
      </c>
      <c r="AC82" s="37">
        <f t="shared" si="47"/>
        <v>0</v>
      </c>
      <c r="AD82" s="38">
        <f t="shared" si="48"/>
        <v>0</v>
      </c>
      <c r="AE82" s="38">
        <f t="shared" si="49"/>
        <v>0</v>
      </c>
      <c r="AF82" s="38">
        <f t="shared" si="50"/>
        <v>0</v>
      </c>
      <c r="AG82" s="38">
        <f t="shared" si="51"/>
        <v>0</v>
      </c>
      <c r="AH82" s="38">
        <f t="shared" si="52"/>
        <v>0</v>
      </c>
      <c r="AI82" s="38">
        <f t="shared" si="53"/>
        <v>0</v>
      </c>
      <c r="AJ82" s="39">
        <f t="shared" si="54"/>
        <v>0</v>
      </c>
      <c r="AK82" s="39">
        <f t="shared" si="55"/>
        <v>0</v>
      </c>
      <c r="AL82" s="39">
        <f t="shared" si="56"/>
        <v>0</v>
      </c>
      <c r="AM82" s="39">
        <f t="shared" si="57"/>
        <v>0</v>
      </c>
      <c r="AN82" s="39">
        <f t="shared" si="58"/>
        <v>0</v>
      </c>
      <c r="AO82" s="39">
        <f t="shared" si="59"/>
        <v>0</v>
      </c>
      <c r="AP82" s="40">
        <f t="shared" si="60"/>
        <v>0</v>
      </c>
      <c r="AQ82" s="40">
        <f t="shared" si="61"/>
        <v>0</v>
      </c>
      <c r="AR82" s="40">
        <f t="shared" si="62"/>
        <v>0</v>
      </c>
      <c r="AS82" s="40">
        <f t="shared" si="63"/>
        <v>0</v>
      </c>
      <c r="AT82" s="40">
        <f t="shared" si="64"/>
        <v>0</v>
      </c>
      <c r="AU82" s="209"/>
      <c r="AV82" s="209"/>
      <c r="AW82" s="209"/>
      <c r="AX82" s="209"/>
      <c r="AY82" s="209"/>
      <c r="AZ82" s="209"/>
      <c r="BA82" s="209"/>
      <c r="BB82" s="209"/>
      <c r="BC82" s="209"/>
      <c r="BD82" s="209"/>
      <c r="BE82" s="209"/>
      <c r="BF82" s="209"/>
      <c r="BG82" s="209"/>
      <c r="BH82" s="209"/>
      <c r="BI82" s="209"/>
      <c r="BJ82" s="41">
        <f>IF(COUNTIF(AD82:AI82,0)=0,IF(COUNTIFS(AD82:AI82,"*F*")=0,SUM(LARGE(AD82:AI82,{1,2,3,4,5})),IF(COUNTIFS(AD82:AI82,"*F*")=1,SUM(LARGE(AD82:AI82,{1,2,3,4,5})),IF(COUNTIFS(AD82:AI82,"*F*")=2,"C",IF(COUNTIFS(AD82:AI82,"*F*")&gt;2,"F")))),IF(COUNTIFS(AD82:AH82,"*F*")=0,SUM(AD82:AH82),IF(COUNTIFS(AD82:AH82,"*F*")=1,"C",IF(COUNTIFS(AD82:AH82,"*F*")&gt;=2,"F"))))</f>
        <v>0</v>
      </c>
      <c r="BK82" s="42">
        <f t="shared" si="65"/>
        <v>0</v>
      </c>
    </row>
    <row r="83" spans="1:63" s="278" customFormat="1" ht="15" customHeight="1" x14ac:dyDescent="0.25">
      <c r="A83" s="35">
        <v>81</v>
      </c>
      <c r="B83" s="36" t="s">
        <v>12</v>
      </c>
      <c r="C83" s="209"/>
      <c r="D83" s="209"/>
      <c r="E83" s="209"/>
      <c r="F83" s="209"/>
      <c r="G83" s="209"/>
      <c r="H83" s="209"/>
      <c r="I83" s="209"/>
      <c r="J83" s="209"/>
      <c r="K83" s="209"/>
      <c r="L83" s="209"/>
      <c r="M83" s="209"/>
      <c r="N83" s="209"/>
      <c r="O83" s="209"/>
      <c r="P83" s="209"/>
      <c r="Q83" s="209"/>
      <c r="R83" s="209"/>
      <c r="S83" s="209"/>
      <c r="T83" s="209"/>
      <c r="U83" s="19"/>
      <c r="V83" s="19"/>
      <c r="W83" s="19"/>
      <c r="X83" s="37">
        <f t="shared" si="42"/>
        <v>0</v>
      </c>
      <c r="Y83" s="37">
        <f t="shared" si="43"/>
        <v>0</v>
      </c>
      <c r="Z83" s="37">
        <f t="shared" si="44"/>
        <v>0</v>
      </c>
      <c r="AA83" s="37">
        <f t="shared" si="45"/>
        <v>0</v>
      </c>
      <c r="AB83" s="37">
        <f t="shared" si="46"/>
        <v>0</v>
      </c>
      <c r="AC83" s="37">
        <f t="shared" si="47"/>
        <v>0</v>
      </c>
      <c r="AD83" s="38">
        <f t="shared" si="48"/>
        <v>0</v>
      </c>
      <c r="AE83" s="38">
        <f t="shared" si="49"/>
        <v>0</v>
      </c>
      <c r="AF83" s="38">
        <f t="shared" si="50"/>
        <v>0</v>
      </c>
      <c r="AG83" s="38">
        <f t="shared" si="51"/>
        <v>0</v>
      </c>
      <c r="AH83" s="38">
        <f t="shared" si="52"/>
        <v>0</v>
      </c>
      <c r="AI83" s="38">
        <f t="shared" si="53"/>
        <v>0</v>
      </c>
      <c r="AJ83" s="39">
        <f t="shared" si="54"/>
        <v>0</v>
      </c>
      <c r="AK83" s="39">
        <f t="shared" si="55"/>
        <v>0</v>
      </c>
      <c r="AL83" s="39">
        <f t="shared" si="56"/>
        <v>0</v>
      </c>
      <c r="AM83" s="39">
        <f t="shared" si="57"/>
        <v>0</v>
      </c>
      <c r="AN83" s="39">
        <f t="shared" si="58"/>
        <v>0</v>
      </c>
      <c r="AO83" s="39">
        <f t="shared" si="59"/>
        <v>0</v>
      </c>
      <c r="AP83" s="40">
        <f t="shared" si="60"/>
        <v>0</v>
      </c>
      <c r="AQ83" s="40">
        <f t="shared" si="61"/>
        <v>0</v>
      </c>
      <c r="AR83" s="40">
        <f t="shared" si="62"/>
        <v>0</v>
      </c>
      <c r="AS83" s="40">
        <f t="shared" si="63"/>
        <v>0</v>
      </c>
      <c r="AT83" s="40">
        <f t="shared" si="64"/>
        <v>0</v>
      </c>
      <c r="AU83" s="209"/>
      <c r="AV83" s="209"/>
      <c r="AW83" s="209"/>
      <c r="AX83" s="209"/>
      <c r="AY83" s="209"/>
      <c r="AZ83" s="209"/>
      <c r="BA83" s="209"/>
      <c r="BB83" s="209"/>
      <c r="BC83" s="209"/>
      <c r="BD83" s="209"/>
      <c r="BE83" s="209"/>
      <c r="BF83" s="209"/>
      <c r="BG83" s="209"/>
      <c r="BH83" s="209"/>
      <c r="BI83" s="209"/>
      <c r="BJ83" s="41">
        <f>IF(COUNTIF(AD83:AI83,0)=0,IF(COUNTIFS(AD83:AI83,"*F*")=0,SUM(LARGE(AD83:AI83,{1,2,3,4,5})),IF(COUNTIFS(AD83:AI83,"*F*")=1,SUM(LARGE(AD83:AI83,{1,2,3,4,5})),IF(COUNTIFS(AD83:AI83,"*F*")=2,"C",IF(COUNTIFS(AD83:AI83,"*F*")&gt;2,"F")))),IF(COUNTIFS(AD83:AH83,"*F*")=0,SUM(AD83:AH83),IF(COUNTIFS(AD83:AH83,"*F*")=1,"C",IF(COUNTIFS(AD83:AH83,"*F*")&gt;=2,"F"))))</f>
        <v>0</v>
      </c>
      <c r="BK83" s="42">
        <f t="shared" si="65"/>
        <v>0</v>
      </c>
    </row>
    <row r="84" spans="1:63" s="278" customFormat="1" ht="15" customHeight="1" x14ac:dyDescent="0.25">
      <c r="A84" s="35">
        <v>82</v>
      </c>
      <c r="B84" s="36" t="s">
        <v>12</v>
      </c>
      <c r="C84" s="209"/>
      <c r="D84" s="209"/>
      <c r="E84" s="209"/>
      <c r="F84" s="209"/>
      <c r="G84" s="209"/>
      <c r="H84" s="209"/>
      <c r="I84" s="209"/>
      <c r="J84" s="209"/>
      <c r="K84" s="209"/>
      <c r="L84" s="209"/>
      <c r="M84" s="209"/>
      <c r="N84" s="209"/>
      <c r="O84" s="209"/>
      <c r="P84" s="209"/>
      <c r="Q84" s="209"/>
      <c r="R84" s="209"/>
      <c r="S84" s="209"/>
      <c r="T84" s="209"/>
      <c r="U84" s="19"/>
      <c r="V84" s="19"/>
      <c r="W84" s="19"/>
      <c r="X84" s="37">
        <f t="shared" si="42"/>
        <v>0</v>
      </c>
      <c r="Y84" s="37">
        <f t="shared" si="43"/>
        <v>0</v>
      </c>
      <c r="Z84" s="37">
        <f t="shared" si="44"/>
        <v>0</v>
      </c>
      <c r="AA84" s="37">
        <f t="shared" si="45"/>
        <v>0</v>
      </c>
      <c r="AB84" s="37">
        <f t="shared" si="46"/>
        <v>0</v>
      </c>
      <c r="AC84" s="37">
        <f t="shared" si="47"/>
        <v>0</v>
      </c>
      <c r="AD84" s="38">
        <f t="shared" si="48"/>
        <v>0</v>
      </c>
      <c r="AE84" s="38">
        <f t="shared" si="49"/>
        <v>0</v>
      </c>
      <c r="AF84" s="38">
        <f t="shared" si="50"/>
        <v>0</v>
      </c>
      <c r="AG84" s="38">
        <f t="shared" si="51"/>
        <v>0</v>
      </c>
      <c r="AH84" s="38">
        <f t="shared" si="52"/>
        <v>0</v>
      </c>
      <c r="AI84" s="38">
        <f t="shared" si="53"/>
        <v>0</v>
      </c>
      <c r="AJ84" s="39">
        <f t="shared" si="54"/>
        <v>0</v>
      </c>
      <c r="AK84" s="39">
        <f t="shared" si="55"/>
        <v>0</v>
      </c>
      <c r="AL84" s="39">
        <f t="shared" si="56"/>
        <v>0</v>
      </c>
      <c r="AM84" s="39">
        <f t="shared" si="57"/>
        <v>0</v>
      </c>
      <c r="AN84" s="39">
        <f t="shared" si="58"/>
        <v>0</v>
      </c>
      <c r="AO84" s="39">
        <f t="shared" si="59"/>
        <v>0</v>
      </c>
      <c r="AP84" s="40">
        <f t="shared" si="60"/>
        <v>0</v>
      </c>
      <c r="AQ84" s="40">
        <f t="shared" si="61"/>
        <v>0</v>
      </c>
      <c r="AR84" s="40">
        <f t="shared" si="62"/>
        <v>0</v>
      </c>
      <c r="AS84" s="40">
        <f t="shared" si="63"/>
        <v>0</v>
      </c>
      <c r="AT84" s="40">
        <f t="shared" si="64"/>
        <v>0</v>
      </c>
      <c r="AU84" s="209"/>
      <c r="AV84" s="209"/>
      <c r="AW84" s="209"/>
      <c r="AX84" s="209"/>
      <c r="AY84" s="209"/>
      <c r="AZ84" s="209"/>
      <c r="BA84" s="209"/>
      <c r="BB84" s="209"/>
      <c r="BC84" s="209"/>
      <c r="BD84" s="209"/>
      <c r="BE84" s="209"/>
      <c r="BF84" s="209"/>
      <c r="BG84" s="209"/>
      <c r="BH84" s="209"/>
      <c r="BI84" s="209"/>
      <c r="BJ84" s="41">
        <f>IF(COUNTIF(AD84:AI84,0)=0,IF(COUNTIFS(AD84:AI84,"*F*")=0,SUM(LARGE(AD84:AI84,{1,2,3,4,5})),IF(COUNTIFS(AD84:AI84,"*F*")=1,SUM(LARGE(AD84:AI84,{1,2,3,4,5})),IF(COUNTIFS(AD84:AI84,"*F*")=2,"C",IF(COUNTIFS(AD84:AI84,"*F*")&gt;2,"F")))),IF(COUNTIFS(AD84:AH84,"*F*")=0,SUM(AD84:AH84),IF(COUNTIFS(AD84:AH84,"*F*")=1,"C",IF(COUNTIFS(AD84:AH84,"*F*")&gt;=2,"F"))))</f>
        <v>0</v>
      </c>
      <c r="BK84" s="42">
        <f t="shared" si="65"/>
        <v>0</v>
      </c>
    </row>
    <row r="85" spans="1:63" s="278" customFormat="1" ht="15" customHeight="1" x14ac:dyDescent="0.25">
      <c r="A85" s="35">
        <v>83</v>
      </c>
      <c r="B85" s="36" t="s">
        <v>12</v>
      </c>
      <c r="C85" s="209"/>
      <c r="D85" s="209"/>
      <c r="E85" s="209"/>
      <c r="F85" s="209"/>
      <c r="G85" s="209"/>
      <c r="H85" s="209"/>
      <c r="I85" s="209"/>
      <c r="J85" s="209"/>
      <c r="K85" s="209"/>
      <c r="L85" s="209"/>
      <c r="M85" s="209"/>
      <c r="N85" s="209"/>
      <c r="O85" s="209"/>
      <c r="P85" s="209"/>
      <c r="Q85" s="209"/>
      <c r="R85" s="209"/>
      <c r="S85" s="209"/>
      <c r="T85" s="209"/>
      <c r="U85" s="19"/>
      <c r="V85" s="19"/>
      <c r="W85" s="19"/>
      <c r="X85" s="37">
        <f t="shared" si="42"/>
        <v>0</v>
      </c>
      <c r="Y85" s="37">
        <f t="shared" si="43"/>
        <v>0</v>
      </c>
      <c r="Z85" s="37">
        <f t="shared" si="44"/>
        <v>0</v>
      </c>
      <c r="AA85" s="37">
        <f t="shared" si="45"/>
        <v>0</v>
      </c>
      <c r="AB85" s="37">
        <f t="shared" si="46"/>
        <v>0</v>
      </c>
      <c r="AC85" s="37">
        <f t="shared" si="47"/>
        <v>0</v>
      </c>
      <c r="AD85" s="38">
        <f t="shared" si="48"/>
        <v>0</v>
      </c>
      <c r="AE85" s="38">
        <f t="shared" si="49"/>
        <v>0</v>
      </c>
      <c r="AF85" s="38">
        <f t="shared" si="50"/>
        <v>0</v>
      </c>
      <c r="AG85" s="38">
        <f t="shared" si="51"/>
        <v>0</v>
      </c>
      <c r="AH85" s="38">
        <f t="shared" si="52"/>
        <v>0</v>
      </c>
      <c r="AI85" s="38">
        <f t="shared" si="53"/>
        <v>0</v>
      </c>
      <c r="AJ85" s="39">
        <f t="shared" si="54"/>
        <v>0</v>
      </c>
      <c r="AK85" s="39">
        <f t="shared" si="55"/>
        <v>0</v>
      </c>
      <c r="AL85" s="39">
        <f t="shared" si="56"/>
        <v>0</v>
      </c>
      <c r="AM85" s="39">
        <f t="shared" si="57"/>
        <v>0</v>
      </c>
      <c r="AN85" s="39">
        <f t="shared" si="58"/>
        <v>0</v>
      </c>
      <c r="AO85" s="39">
        <f t="shared" si="59"/>
        <v>0</v>
      </c>
      <c r="AP85" s="40">
        <f t="shared" si="60"/>
        <v>0</v>
      </c>
      <c r="AQ85" s="40">
        <f t="shared" si="61"/>
        <v>0</v>
      </c>
      <c r="AR85" s="40">
        <f t="shared" si="62"/>
        <v>0</v>
      </c>
      <c r="AS85" s="40">
        <f t="shared" si="63"/>
        <v>0</v>
      </c>
      <c r="AT85" s="40">
        <f t="shared" si="64"/>
        <v>0</v>
      </c>
      <c r="AU85" s="209"/>
      <c r="AV85" s="209"/>
      <c r="AW85" s="209"/>
      <c r="AX85" s="209"/>
      <c r="AY85" s="209"/>
      <c r="AZ85" s="209"/>
      <c r="BA85" s="209"/>
      <c r="BB85" s="209"/>
      <c r="BC85" s="209"/>
      <c r="BD85" s="209"/>
      <c r="BE85" s="209"/>
      <c r="BF85" s="209"/>
      <c r="BG85" s="209"/>
      <c r="BH85" s="209"/>
      <c r="BI85" s="209"/>
      <c r="BJ85" s="41">
        <f>IF(COUNTIF(AD85:AI85,0)=0,IF(COUNTIFS(AD85:AI85,"*F*")=0,SUM(LARGE(AD85:AI85,{1,2,3,4,5})),IF(COUNTIFS(AD85:AI85,"*F*")=1,SUM(LARGE(AD85:AI85,{1,2,3,4,5})),IF(COUNTIFS(AD85:AI85,"*F*")=2,"C",IF(COUNTIFS(AD85:AI85,"*F*")&gt;2,"F")))),IF(COUNTIFS(AD85:AH85,"*F*")=0,SUM(AD85:AH85),IF(COUNTIFS(AD85:AH85,"*F*")=1,"C",IF(COUNTIFS(AD85:AH85,"*F*")&gt;=2,"F"))))</f>
        <v>0</v>
      </c>
      <c r="BK85" s="42">
        <f t="shared" si="65"/>
        <v>0</v>
      </c>
    </row>
    <row r="86" spans="1:63" s="278" customFormat="1" ht="15" customHeight="1" x14ac:dyDescent="0.25">
      <c r="A86" s="35">
        <v>84</v>
      </c>
      <c r="B86" s="36" t="s">
        <v>12</v>
      </c>
      <c r="C86" s="209"/>
      <c r="D86" s="209"/>
      <c r="E86" s="209"/>
      <c r="F86" s="209"/>
      <c r="G86" s="209"/>
      <c r="H86" s="209"/>
      <c r="I86" s="209"/>
      <c r="J86" s="209"/>
      <c r="K86" s="209"/>
      <c r="L86" s="209"/>
      <c r="M86" s="209"/>
      <c r="N86" s="209"/>
      <c r="O86" s="209"/>
      <c r="P86" s="209"/>
      <c r="Q86" s="209"/>
      <c r="R86" s="209"/>
      <c r="S86" s="209"/>
      <c r="T86" s="209"/>
      <c r="U86" s="19"/>
      <c r="V86" s="19"/>
      <c r="W86" s="19"/>
      <c r="X86" s="37">
        <f t="shared" si="42"/>
        <v>0</v>
      </c>
      <c r="Y86" s="37">
        <f t="shared" si="43"/>
        <v>0</v>
      </c>
      <c r="Z86" s="37">
        <f t="shared" si="44"/>
        <v>0</v>
      </c>
      <c r="AA86" s="37">
        <f t="shared" si="45"/>
        <v>0</v>
      </c>
      <c r="AB86" s="37">
        <f t="shared" si="46"/>
        <v>0</v>
      </c>
      <c r="AC86" s="37">
        <f t="shared" si="47"/>
        <v>0</v>
      </c>
      <c r="AD86" s="38">
        <f t="shared" si="48"/>
        <v>0</v>
      </c>
      <c r="AE86" s="38">
        <f t="shared" si="49"/>
        <v>0</v>
      </c>
      <c r="AF86" s="38">
        <f t="shared" si="50"/>
        <v>0</v>
      </c>
      <c r="AG86" s="38">
        <f t="shared" si="51"/>
        <v>0</v>
      </c>
      <c r="AH86" s="38">
        <f t="shared" si="52"/>
        <v>0</v>
      </c>
      <c r="AI86" s="38">
        <f t="shared" si="53"/>
        <v>0</v>
      </c>
      <c r="AJ86" s="39">
        <f t="shared" si="54"/>
        <v>0</v>
      </c>
      <c r="AK86" s="39">
        <f t="shared" si="55"/>
        <v>0</v>
      </c>
      <c r="AL86" s="39">
        <f t="shared" si="56"/>
        <v>0</v>
      </c>
      <c r="AM86" s="39">
        <f t="shared" si="57"/>
        <v>0</v>
      </c>
      <c r="AN86" s="39">
        <f t="shared" si="58"/>
        <v>0</v>
      </c>
      <c r="AO86" s="39">
        <f t="shared" si="59"/>
        <v>0</v>
      </c>
      <c r="AP86" s="40">
        <f t="shared" si="60"/>
        <v>0</v>
      </c>
      <c r="AQ86" s="40">
        <f t="shared" si="61"/>
        <v>0</v>
      </c>
      <c r="AR86" s="40">
        <f t="shared" si="62"/>
        <v>0</v>
      </c>
      <c r="AS86" s="40">
        <f t="shared" si="63"/>
        <v>0</v>
      </c>
      <c r="AT86" s="40">
        <f t="shared" si="64"/>
        <v>0</v>
      </c>
      <c r="AU86" s="209"/>
      <c r="AV86" s="209"/>
      <c r="AW86" s="209"/>
      <c r="AX86" s="209"/>
      <c r="AY86" s="209"/>
      <c r="AZ86" s="209"/>
      <c r="BA86" s="209"/>
      <c r="BB86" s="209"/>
      <c r="BC86" s="209"/>
      <c r="BD86" s="209"/>
      <c r="BE86" s="209"/>
      <c r="BF86" s="209"/>
      <c r="BG86" s="209"/>
      <c r="BH86" s="209"/>
      <c r="BI86" s="209"/>
      <c r="BJ86" s="41">
        <f>IF(COUNTIF(AD86:AI86,0)=0,IF(COUNTIFS(AD86:AI86,"*F*")=0,SUM(LARGE(AD86:AI86,{1,2,3,4,5})),IF(COUNTIFS(AD86:AI86,"*F*")=1,SUM(LARGE(AD86:AI86,{1,2,3,4,5})),IF(COUNTIFS(AD86:AI86,"*F*")=2,"C",IF(COUNTIFS(AD86:AI86,"*F*")&gt;2,"F")))),IF(COUNTIFS(AD86:AH86,"*F*")=0,SUM(AD86:AH86),IF(COUNTIFS(AD86:AH86,"*F*")=1,"C",IF(COUNTIFS(AD86:AH86,"*F*")&gt;=2,"F"))))</f>
        <v>0</v>
      </c>
      <c r="BK86" s="42">
        <f t="shared" si="65"/>
        <v>0</v>
      </c>
    </row>
    <row r="87" spans="1:63" s="278" customFormat="1" ht="15" customHeight="1" x14ac:dyDescent="0.25">
      <c r="A87" s="35">
        <v>85</v>
      </c>
      <c r="B87" s="36" t="s">
        <v>12</v>
      </c>
      <c r="C87" s="209"/>
      <c r="D87" s="209"/>
      <c r="E87" s="209"/>
      <c r="F87" s="209"/>
      <c r="G87" s="209"/>
      <c r="H87" s="209"/>
      <c r="I87" s="209"/>
      <c r="J87" s="209"/>
      <c r="K87" s="209"/>
      <c r="L87" s="209"/>
      <c r="M87" s="209"/>
      <c r="N87" s="209"/>
      <c r="O87" s="209"/>
      <c r="P87" s="209"/>
      <c r="Q87" s="209"/>
      <c r="R87" s="209"/>
      <c r="S87" s="209"/>
      <c r="T87" s="209"/>
      <c r="U87" s="19"/>
      <c r="V87" s="19"/>
      <c r="W87" s="19"/>
      <c r="X87" s="37">
        <f t="shared" si="42"/>
        <v>0</v>
      </c>
      <c r="Y87" s="37">
        <f t="shared" si="43"/>
        <v>0</v>
      </c>
      <c r="Z87" s="37">
        <f t="shared" si="44"/>
        <v>0</v>
      </c>
      <c r="AA87" s="37">
        <f t="shared" si="45"/>
        <v>0</v>
      </c>
      <c r="AB87" s="37">
        <f t="shared" si="46"/>
        <v>0</v>
      </c>
      <c r="AC87" s="37">
        <f t="shared" si="47"/>
        <v>0</v>
      </c>
      <c r="AD87" s="38">
        <f t="shared" si="48"/>
        <v>0</v>
      </c>
      <c r="AE87" s="38">
        <f t="shared" si="49"/>
        <v>0</v>
      </c>
      <c r="AF87" s="38">
        <f t="shared" si="50"/>
        <v>0</v>
      </c>
      <c r="AG87" s="38">
        <f t="shared" si="51"/>
        <v>0</v>
      </c>
      <c r="AH87" s="38">
        <f t="shared" si="52"/>
        <v>0</v>
      </c>
      <c r="AI87" s="38">
        <f t="shared" si="53"/>
        <v>0</v>
      </c>
      <c r="AJ87" s="39">
        <f t="shared" si="54"/>
        <v>0</v>
      </c>
      <c r="AK87" s="39">
        <f t="shared" si="55"/>
        <v>0</v>
      </c>
      <c r="AL87" s="39">
        <f t="shared" si="56"/>
        <v>0</v>
      </c>
      <c r="AM87" s="39">
        <f t="shared" si="57"/>
        <v>0</v>
      </c>
      <c r="AN87" s="39">
        <f t="shared" si="58"/>
        <v>0</v>
      </c>
      <c r="AO87" s="39">
        <f t="shared" si="59"/>
        <v>0</v>
      </c>
      <c r="AP87" s="40">
        <f t="shared" si="60"/>
        <v>0</v>
      </c>
      <c r="AQ87" s="40">
        <f t="shared" si="61"/>
        <v>0</v>
      </c>
      <c r="AR87" s="40">
        <f t="shared" si="62"/>
        <v>0</v>
      </c>
      <c r="AS87" s="40">
        <f t="shared" si="63"/>
        <v>0</v>
      </c>
      <c r="AT87" s="40">
        <f t="shared" si="64"/>
        <v>0</v>
      </c>
      <c r="AU87" s="209"/>
      <c r="AV87" s="209"/>
      <c r="AW87" s="209"/>
      <c r="AX87" s="209"/>
      <c r="AY87" s="209"/>
      <c r="AZ87" s="209"/>
      <c r="BA87" s="209"/>
      <c r="BB87" s="209"/>
      <c r="BC87" s="209"/>
      <c r="BD87" s="209"/>
      <c r="BE87" s="209"/>
      <c r="BF87" s="209"/>
      <c r="BG87" s="209"/>
      <c r="BH87" s="209"/>
      <c r="BI87" s="209"/>
      <c r="BJ87" s="41">
        <f>IF(COUNTIF(AD87:AI87,0)=0,IF(COUNTIFS(AD87:AI87,"*F*")=0,SUM(LARGE(AD87:AI87,{1,2,3,4,5})),IF(COUNTIFS(AD87:AI87,"*F*")=1,SUM(LARGE(AD87:AI87,{1,2,3,4,5})),IF(COUNTIFS(AD87:AI87,"*F*")=2,"C",IF(COUNTIFS(AD87:AI87,"*F*")&gt;2,"F")))),IF(COUNTIFS(AD87:AH87,"*F*")=0,SUM(AD87:AH87),IF(COUNTIFS(AD87:AH87,"*F*")=1,"C",IF(COUNTIFS(AD87:AH87,"*F*")&gt;=2,"F"))))</f>
        <v>0</v>
      </c>
      <c r="BK87" s="42">
        <f t="shared" si="65"/>
        <v>0</v>
      </c>
    </row>
    <row r="88" spans="1:63" s="278" customFormat="1" ht="15" customHeight="1" x14ac:dyDescent="0.25">
      <c r="A88" s="35">
        <v>86</v>
      </c>
      <c r="B88" s="36" t="s">
        <v>12</v>
      </c>
      <c r="C88" s="209"/>
      <c r="D88" s="209"/>
      <c r="E88" s="209"/>
      <c r="F88" s="209"/>
      <c r="G88" s="209"/>
      <c r="H88" s="209"/>
      <c r="I88" s="209"/>
      <c r="J88" s="209"/>
      <c r="K88" s="209"/>
      <c r="L88" s="209"/>
      <c r="M88" s="209"/>
      <c r="N88" s="209"/>
      <c r="O88" s="209"/>
      <c r="P88" s="209"/>
      <c r="Q88" s="209"/>
      <c r="R88" s="209"/>
      <c r="S88" s="209"/>
      <c r="T88" s="209"/>
      <c r="U88" s="19"/>
      <c r="V88" s="19"/>
      <c r="W88" s="19"/>
      <c r="X88" s="37">
        <f t="shared" si="42"/>
        <v>0</v>
      </c>
      <c r="Y88" s="37">
        <f t="shared" si="43"/>
        <v>0</v>
      </c>
      <c r="Z88" s="37">
        <f t="shared" si="44"/>
        <v>0</v>
      </c>
      <c r="AA88" s="37">
        <f t="shared" si="45"/>
        <v>0</v>
      </c>
      <c r="AB88" s="37">
        <f t="shared" si="46"/>
        <v>0</v>
      </c>
      <c r="AC88" s="37">
        <f t="shared" si="47"/>
        <v>0</v>
      </c>
      <c r="AD88" s="38">
        <f t="shared" si="48"/>
        <v>0</v>
      </c>
      <c r="AE88" s="38">
        <f t="shared" si="49"/>
        <v>0</v>
      </c>
      <c r="AF88" s="38">
        <f t="shared" si="50"/>
        <v>0</v>
      </c>
      <c r="AG88" s="38">
        <f t="shared" si="51"/>
        <v>0</v>
      </c>
      <c r="AH88" s="38">
        <f t="shared" si="52"/>
        <v>0</v>
      </c>
      <c r="AI88" s="38">
        <f t="shared" si="53"/>
        <v>0</v>
      </c>
      <c r="AJ88" s="39">
        <f t="shared" si="54"/>
        <v>0</v>
      </c>
      <c r="AK88" s="39">
        <f t="shared" si="55"/>
        <v>0</v>
      </c>
      <c r="AL88" s="39">
        <f t="shared" si="56"/>
        <v>0</v>
      </c>
      <c r="AM88" s="39">
        <f t="shared" si="57"/>
        <v>0</v>
      </c>
      <c r="AN88" s="39">
        <f t="shared" si="58"/>
        <v>0</v>
      </c>
      <c r="AO88" s="39">
        <f t="shared" si="59"/>
        <v>0</v>
      </c>
      <c r="AP88" s="40">
        <f t="shared" si="60"/>
        <v>0</v>
      </c>
      <c r="AQ88" s="40">
        <f t="shared" si="61"/>
        <v>0</v>
      </c>
      <c r="AR88" s="40">
        <f t="shared" si="62"/>
        <v>0</v>
      </c>
      <c r="AS88" s="40">
        <f t="shared" si="63"/>
        <v>0</v>
      </c>
      <c r="AT88" s="40">
        <f t="shared" si="64"/>
        <v>0</v>
      </c>
      <c r="AU88" s="209"/>
      <c r="AV88" s="209"/>
      <c r="AW88" s="209"/>
      <c r="AX88" s="209"/>
      <c r="AY88" s="209"/>
      <c r="AZ88" s="209"/>
      <c r="BA88" s="209"/>
      <c r="BB88" s="209"/>
      <c r="BC88" s="209"/>
      <c r="BD88" s="209"/>
      <c r="BE88" s="209"/>
      <c r="BF88" s="209"/>
      <c r="BG88" s="209"/>
      <c r="BH88" s="209"/>
      <c r="BI88" s="209"/>
      <c r="BJ88" s="41">
        <f>IF(COUNTIF(AD88:AI88,0)=0,IF(COUNTIFS(AD88:AI88,"*F*")=0,SUM(LARGE(AD88:AI88,{1,2,3,4,5})),IF(COUNTIFS(AD88:AI88,"*F*")=1,SUM(LARGE(AD88:AI88,{1,2,3,4,5})),IF(COUNTIFS(AD88:AI88,"*F*")=2,"C",IF(COUNTIFS(AD88:AI88,"*F*")&gt;2,"F")))),IF(COUNTIFS(AD88:AH88,"*F*")=0,SUM(AD88:AH88),IF(COUNTIFS(AD88:AH88,"*F*")=1,"C",IF(COUNTIFS(AD88:AH88,"*F*")&gt;=2,"F"))))</f>
        <v>0</v>
      </c>
      <c r="BK88" s="42">
        <f t="shared" si="65"/>
        <v>0</v>
      </c>
    </row>
    <row r="89" spans="1:63" s="278" customFormat="1" ht="15" customHeight="1" x14ac:dyDescent="0.25">
      <c r="A89" s="35">
        <v>87</v>
      </c>
      <c r="B89" s="36" t="s">
        <v>12</v>
      </c>
      <c r="C89" s="209"/>
      <c r="D89" s="209"/>
      <c r="E89" s="209"/>
      <c r="F89" s="209"/>
      <c r="G89" s="209"/>
      <c r="H89" s="209"/>
      <c r="I89" s="209"/>
      <c r="J89" s="209"/>
      <c r="K89" s="209"/>
      <c r="L89" s="209"/>
      <c r="M89" s="209"/>
      <c r="N89" s="209"/>
      <c r="O89" s="209"/>
      <c r="P89" s="209"/>
      <c r="Q89" s="209"/>
      <c r="R89" s="209"/>
      <c r="S89" s="209"/>
      <c r="T89" s="209"/>
      <c r="U89" s="19"/>
      <c r="V89" s="19"/>
      <c r="W89" s="19"/>
      <c r="X89" s="37">
        <f t="shared" si="42"/>
        <v>0</v>
      </c>
      <c r="Y89" s="37">
        <f t="shared" si="43"/>
        <v>0</v>
      </c>
      <c r="Z89" s="37">
        <f t="shared" si="44"/>
        <v>0</v>
      </c>
      <c r="AA89" s="37">
        <f t="shared" si="45"/>
        <v>0</v>
      </c>
      <c r="AB89" s="37">
        <f t="shared" si="46"/>
        <v>0</v>
      </c>
      <c r="AC89" s="37">
        <f t="shared" si="47"/>
        <v>0</v>
      </c>
      <c r="AD89" s="38">
        <f t="shared" si="48"/>
        <v>0</v>
      </c>
      <c r="AE89" s="38">
        <f t="shared" si="49"/>
        <v>0</v>
      </c>
      <c r="AF89" s="38">
        <f t="shared" si="50"/>
        <v>0</v>
      </c>
      <c r="AG89" s="38">
        <f t="shared" si="51"/>
        <v>0</v>
      </c>
      <c r="AH89" s="38">
        <f t="shared" si="52"/>
        <v>0</v>
      </c>
      <c r="AI89" s="38">
        <f t="shared" si="53"/>
        <v>0</v>
      </c>
      <c r="AJ89" s="39">
        <f t="shared" si="54"/>
        <v>0</v>
      </c>
      <c r="AK89" s="39">
        <f t="shared" si="55"/>
        <v>0</v>
      </c>
      <c r="AL89" s="39">
        <f t="shared" si="56"/>
        <v>0</v>
      </c>
      <c r="AM89" s="39">
        <f t="shared" si="57"/>
        <v>0</v>
      </c>
      <c r="AN89" s="39">
        <f t="shared" si="58"/>
        <v>0</v>
      </c>
      <c r="AO89" s="39">
        <f t="shared" si="59"/>
        <v>0</v>
      </c>
      <c r="AP89" s="40">
        <f t="shared" si="60"/>
        <v>0</v>
      </c>
      <c r="AQ89" s="40">
        <f t="shared" si="61"/>
        <v>0</v>
      </c>
      <c r="AR89" s="40">
        <f t="shared" si="62"/>
        <v>0</v>
      </c>
      <c r="AS89" s="40">
        <f t="shared" si="63"/>
        <v>0</v>
      </c>
      <c r="AT89" s="40">
        <f t="shared" si="64"/>
        <v>0</v>
      </c>
      <c r="AU89" s="209"/>
      <c r="AV89" s="209"/>
      <c r="AW89" s="209"/>
      <c r="AX89" s="209"/>
      <c r="AY89" s="209"/>
      <c r="AZ89" s="209"/>
      <c r="BA89" s="209"/>
      <c r="BB89" s="209"/>
      <c r="BC89" s="209"/>
      <c r="BD89" s="209"/>
      <c r="BE89" s="209"/>
      <c r="BF89" s="209"/>
      <c r="BG89" s="209"/>
      <c r="BH89" s="209"/>
      <c r="BI89" s="209"/>
      <c r="BJ89" s="41">
        <f>IF(COUNTIF(AD89:AI89,0)=0,IF(COUNTIFS(AD89:AI89,"*F*")=0,SUM(LARGE(AD89:AI89,{1,2,3,4,5})),IF(COUNTIFS(AD89:AI89,"*F*")=1,SUM(LARGE(AD89:AI89,{1,2,3,4,5})),IF(COUNTIFS(AD89:AI89,"*F*")=2,"C",IF(COUNTIFS(AD89:AI89,"*F*")&gt;2,"F")))),IF(COUNTIFS(AD89:AH89,"*F*")=0,SUM(AD89:AH89),IF(COUNTIFS(AD89:AH89,"*F*")=1,"C",IF(COUNTIFS(AD89:AH89,"*F*")&gt;=2,"F"))))</f>
        <v>0</v>
      </c>
      <c r="BK89" s="42">
        <f t="shared" si="65"/>
        <v>0</v>
      </c>
    </row>
    <row r="90" spans="1:63" s="278" customFormat="1" ht="15" customHeight="1" x14ac:dyDescent="0.25">
      <c r="A90" s="35">
        <v>88</v>
      </c>
      <c r="B90" s="36" t="s">
        <v>12</v>
      </c>
      <c r="C90" s="209"/>
      <c r="D90" s="209"/>
      <c r="E90" s="209"/>
      <c r="F90" s="209"/>
      <c r="G90" s="209"/>
      <c r="H90" s="209"/>
      <c r="I90" s="209"/>
      <c r="J90" s="209"/>
      <c r="K90" s="209"/>
      <c r="L90" s="209"/>
      <c r="M90" s="209"/>
      <c r="N90" s="209"/>
      <c r="O90" s="209"/>
      <c r="P90" s="209"/>
      <c r="Q90" s="209"/>
      <c r="R90" s="209"/>
      <c r="S90" s="209"/>
      <c r="T90" s="209"/>
      <c r="U90" s="19"/>
      <c r="V90" s="19"/>
      <c r="W90" s="19"/>
      <c r="X90" s="37">
        <f t="shared" si="42"/>
        <v>0</v>
      </c>
      <c r="Y90" s="37">
        <f t="shared" si="43"/>
        <v>0</v>
      </c>
      <c r="Z90" s="37">
        <f t="shared" si="44"/>
        <v>0</v>
      </c>
      <c r="AA90" s="37">
        <f t="shared" si="45"/>
        <v>0</v>
      </c>
      <c r="AB90" s="37">
        <f t="shared" si="46"/>
        <v>0</v>
      </c>
      <c r="AC90" s="37">
        <f t="shared" si="47"/>
        <v>0</v>
      </c>
      <c r="AD90" s="38">
        <f t="shared" si="48"/>
        <v>0</v>
      </c>
      <c r="AE90" s="38">
        <f t="shared" si="49"/>
        <v>0</v>
      </c>
      <c r="AF90" s="38">
        <f t="shared" si="50"/>
        <v>0</v>
      </c>
      <c r="AG90" s="38">
        <f t="shared" si="51"/>
        <v>0</v>
      </c>
      <c r="AH90" s="38">
        <f t="shared" si="52"/>
        <v>0</v>
      </c>
      <c r="AI90" s="38">
        <f t="shared" si="53"/>
        <v>0</v>
      </c>
      <c r="AJ90" s="39">
        <f t="shared" si="54"/>
        <v>0</v>
      </c>
      <c r="AK90" s="39">
        <f t="shared" si="55"/>
        <v>0</v>
      </c>
      <c r="AL90" s="39">
        <f t="shared" si="56"/>
        <v>0</v>
      </c>
      <c r="AM90" s="39">
        <f t="shared" si="57"/>
        <v>0</v>
      </c>
      <c r="AN90" s="39">
        <f t="shared" si="58"/>
        <v>0</v>
      </c>
      <c r="AO90" s="39">
        <f t="shared" si="59"/>
        <v>0</v>
      </c>
      <c r="AP90" s="40">
        <f t="shared" si="60"/>
        <v>0</v>
      </c>
      <c r="AQ90" s="40">
        <f t="shared" si="61"/>
        <v>0</v>
      </c>
      <c r="AR90" s="40">
        <f t="shared" si="62"/>
        <v>0</v>
      </c>
      <c r="AS90" s="40">
        <f t="shared" si="63"/>
        <v>0</v>
      </c>
      <c r="AT90" s="40">
        <f t="shared" si="64"/>
        <v>0</v>
      </c>
      <c r="AU90" s="209"/>
      <c r="AV90" s="209"/>
      <c r="AW90" s="209"/>
      <c r="AX90" s="209"/>
      <c r="AY90" s="209"/>
      <c r="AZ90" s="209"/>
      <c r="BA90" s="209"/>
      <c r="BB90" s="209"/>
      <c r="BC90" s="209"/>
      <c r="BD90" s="209"/>
      <c r="BE90" s="209"/>
      <c r="BF90" s="209"/>
      <c r="BG90" s="209"/>
      <c r="BH90" s="209"/>
      <c r="BI90" s="209"/>
      <c r="BJ90" s="41">
        <f>IF(COUNTIF(AD90:AI90,0)=0,IF(COUNTIFS(AD90:AI90,"*F*")=0,SUM(LARGE(AD90:AI90,{1,2,3,4,5})),IF(COUNTIFS(AD90:AI90,"*F*")=1,SUM(LARGE(AD90:AI90,{1,2,3,4,5})),IF(COUNTIFS(AD90:AI90,"*F*")=2,"C",IF(COUNTIFS(AD90:AI90,"*F*")&gt;2,"F")))),IF(COUNTIFS(AD90:AH90,"*F*")=0,SUM(AD90:AH90),IF(COUNTIFS(AD90:AH90,"*F*")=1,"C",IF(COUNTIFS(AD90:AH90,"*F*")&gt;=2,"F"))))</f>
        <v>0</v>
      </c>
      <c r="BK90" s="42">
        <f t="shared" si="65"/>
        <v>0</v>
      </c>
    </row>
    <row r="91" spans="1:63" s="278" customFormat="1" ht="15" customHeight="1" x14ac:dyDescent="0.25">
      <c r="A91" s="35">
        <v>89</v>
      </c>
      <c r="B91" s="36" t="s">
        <v>12</v>
      </c>
      <c r="C91" s="209"/>
      <c r="D91" s="209"/>
      <c r="E91" s="209"/>
      <c r="F91" s="209"/>
      <c r="G91" s="209"/>
      <c r="H91" s="209"/>
      <c r="I91" s="209"/>
      <c r="J91" s="209"/>
      <c r="K91" s="209"/>
      <c r="L91" s="209"/>
      <c r="M91" s="209"/>
      <c r="N91" s="209"/>
      <c r="O91" s="209"/>
      <c r="P91" s="209"/>
      <c r="Q91" s="209"/>
      <c r="R91" s="209"/>
      <c r="S91" s="209"/>
      <c r="T91" s="209"/>
      <c r="U91" s="19"/>
      <c r="V91" s="19"/>
      <c r="W91" s="19"/>
      <c r="X91" s="37">
        <f t="shared" si="42"/>
        <v>0</v>
      </c>
      <c r="Y91" s="37">
        <f t="shared" si="43"/>
        <v>0</v>
      </c>
      <c r="Z91" s="37">
        <f t="shared" si="44"/>
        <v>0</v>
      </c>
      <c r="AA91" s="37">
        <f t="shared" si="45"/>
        <v>0</v>
      </c>
      <c r="AB91" s="37">
        <f t="shared" si="46"/>
        <v>0</v>
      </c>
      <c r="AC91" s="37">
        <f t="shared" si="47"/>
        <v>0</v>
      </c>
      <c r="AD91" s="38">
        <f t="shared" si="48"/>
        <v>0</v>
      </c>
      <c r="AE91" s="38">
        <f t="shared" si="49"/>
        <v>0</v>
      </c>
      <c r="AF91" s="38">
        <f t="shared" si="50"/>
        <v>0</v>
      </c>
      <c r="AG91" s="38">
        <f t="shared" si="51"/>
        <v>0</v>
      </c>
      <c r="AH91" s="38">
        <f t="shared" si="52"/>
        <v>0</v>
      </c>
      <c r="AI91" s="38">
        <f t="shared" si="53"/>
        <v>0</v>
      </c>
      <c r="AJ91" s="39">
        <f t="shared" si="54"/>
        <v>0</v>
      </c>
      <c r="AK91" s="39">
        <f t="shared" si="55"/>
        <v>0</v>
      </c>
      <c r="AL91" s="39">
        <f t="shared" si="56"/>
        <v>0</v>
      </c>
      <c r="AM91" s="39">
        <f t="shared" si="57"/>
        <v>0</v>
      </c>
      <c r="AN91" s="39">
        <f t="shared" si="58"/>
        <v>0</v>
      </c>
      <c r="AO91" s="39">
        <f t="shared" si="59"/>
        <v>0</v>
      </c>
      <c r="AP91" s="40">
        <f t="shared" si="60"/>
        <v>0</v>
      </c>
      <c r="AQ91" s="40">
        <f t="shared" si="61"/>
        <v>0</v>
      </c>
      <c r="AR91" s="40">
        <f t="shared" si="62"/>
        <v>0</v>
      </c>
      <c r="AS91" s="40">
        <f t="shared" si="63"/>
        <v>0</v>
      </c>
      <c r="AT91" s="40">
        <f t="shared" si="64"/>
        <v>0</v>
      </c>
      <c r="AU91" s="209"/>
      <c r="AV91" s="209"/>
      <c r="AW91" s="209"/>
      <c r="AX91" s="209"/>
      <c r="AY91" s="209"/>
      <c r="AZ91" s="209"/>
      <c r="BA91" s="209"/>
      <c r="BB91" s="209"/>
      <c r="BC91" s="209"/>
      <c r="BD91" s="209"/>
      <c r="BE91" s="209"/>
      <c r="BF91" s="209"/>
      <c r="BG91" s="209"/>
      <c r="BH91" s="209"/>
      <c r="BI91" s="209"/>
      <c r="BJ91" s="41">
        <f>IF(COUNTIF(AD91:AI91,0)=0,IF(COUNTIFS(AD91:AI91,"*F*")=0,SUM(LARGE(AD91:AI91,{1,2,3,4,5})),IF(COUNTIFS(AD91:AI91,"*F*")=1,SUM(LARGE(AD91:AI91,{1,2,3,4,5})),IF(COUNTIFS(AD91:AI91,"*F*")=2,"C",IF(COUNTIFS(AD91:AI91,"*F*")&gt;2,"F")))),IF(COUNTIFS(AD91:AH91,"*F*")=0,SUM(AD91:AH91),IF(COUNTIFS(AD91:AH91,"*F*")=1,"C",IF(COUNTIFS(AD91:AH91,"*F*")&gt;=2,"F"))))</f>
        <v>0</v>
      </c>
      <c r="BK91" s="42">
        <f t="shared" si="65"/>
        <v>0</v>
      </c>
    </row>
    <row r="92" spans="1:63" s="278" customFormat="1" ht="15" customHeight="1" x14ac:dyDescent="0.25">
      <c r="A92" s="35">
        <v>90</v>
      </c>
      <c r="B92" s="36" t="s">
        <v>12</v>
      </c>
      <c r="C92" s="209"/>
      <c r="D92" s="209"/>
      <c r="E92" s="209"/>
      <c r="F92" s="209"/>
      <c r="G92" s="209"/>
      <c r="H92" s="209"/>
      <c r="I92" s="209"/>
      <c r="J92" s="209"/>
      <c r="K92" s="209"/>
      <c r="L92" s="209"/>
      <c r="M92" s="209"/>
      <c r="N92" s="209"/>
      <c r="O92" s="209"/>
      <c r="P92" s="209"/>
      <c r="Q92" s="209"/>
      <c r="R92" s="209"/>
      <c r="S92" s="209"/>
      <c r="T92" s="209"/>
      <c r="U92" s="19"/>
      <c r="V92" s="19"/>
      <c r="W92" s="19"/>
      <c r="X92" s="37">
        <f t="shared" si="42"/>
        <v>0</v>
      </c>
      <c r="Y92" s="37">
        <f t="shared" si="43"/>
        <v>0</v>
      </c>
      <c r="Z92" s="37">
        <f t="shared" si="44"/>
        <v>0</v>
      </c>
      <c r="AA92" s="37">
        <f t="shared" si="45"/>
        <v>0</v>
      </c>
      <c r="AB92" s="37">
        <f t="shared" si="46"/>
        <v>0</v>
      </c>
      <c r="AC92" s="37">
        <f t="shared" si="47"/>
        <v>0</v>
      </c>
      <c r="AD92" s="38">
        <f t="shared" si="48"/>
        <v>0</v>
      </c>
      <c r="AE92" s="38">
        <f t="shared" si="49"/>
        <v>0</v>
      </c>
      <c r="AF92" s="38">
        <f t="shared" si="50"/>
        <v>0</v>
      </c>
      <c r="AG92" s="38">
        <f t="shared" si="51"/>
        <v>0</v>
      </c>
      <c r="AH92" s="38">
        <f t="shared" si="52"/>
        <v>0</v>
      </c>
      <c r="AI92" s="38">
        <f t="shared" si="53"/>
        <v>0</v>
      </c>
      <c r="AJ92" s="39">
        <f t="shared" si="54"/>
        <v>0</v>
      </c>
      <c r="AK92" s="39">
        <f t="shared" si="55"/>
        <v>0</v>
      </c>
      <c r="AL92" s="39">
        <f t="shared" si="56"/>
        <v>0</v>
      </c>
      <c r="AM92" s="39">
        <f t="shared" si="57"/>
        <v>0</v>
      </c>
      <c r="AN92" s="39">
        <f t="shared" si="58"/>
        <v>0</v>
      </c>
      <c r="AO92" s="39">
        <f t="shared" si="59"/>
        <v>0</v>
      </c>
      <c r="AP92" s="40">
        <f t="shared" si="60"/>
        <v>0</v>
      </c>
      <c r="AQ92" s="40">
        <f t="shared" si="61"/>
        <v>0</v>
      </c>
      <c r="AR92" s="40">
        <f t="shared" si="62"/>
        <v>0</v>
      </c>
      <c r="AS92" s="40">
        <f t="shared" si="63"/>
        <v>0</v>
      </c>
      <c r="AT92" s="40">
        <f t="shared" si="64"/>
        <v>0</v>
      </c>
      <c r="AU92" s="209"/>
      <c r="AV92" s="209"/>
      <c r="AW92" s="209"/>
      <c r="AX92" s="209"/>
      <c r="AY92" s="209"/>
      <c r="AZ92" s="209"/>
      <c r="BA92" s="209"/>
      <c r="BB92" s="209"/>
      <c r="BC92" s="209"/>
      <c r="BD92" s="209"/>
      <c r="BE92" s="209"/>
      <c r="BF92" s="209"/>
      <c r="BG92" s="209"/>
      <c r="BH92" s="209"/>
      <c r="BI92" s="209"/>
      <c r="BJ92" s="41">
        <f>IF(COUNTIF(AD92:AI92,0)=0,IF(COUNTIFS(AD92:AI92,"*F*")=0,SUM(LARGE(AD92:AI92,{1,2,3,4,5})),IF(COUNTIFS(AD92:AI92,"*F*")=1,SUM(LARGE(AD92:AI92,{1,2,3,4,5})),IF(COUNTIFS(AD92:AI92,"*F*")=2,"C",IF(COUNTIFS(AD92:AI92,"*F*")&gt;2,"F")))),IF(COUNTIFS(AD92:AH92,"*F*")=0,SUM(AD92:AH92),IF(COUNTIFS(AD92:AH92,"*F*")=1,"C",IF(COUNTIFS(AD92:AH92,"*F*")&gt;=2,"F"))))</f>
        <v>0</v>
      </c>
      <c r="BK92" s="42">
        <f t="shared" si="65"/>
        <v>0</v>
      </c>
    </row>
    <row r="93" spans="1:63" s="278" customFormat="1" ht="15" customHeight="1" x14ac:dyDescent="0.25">
      <c r="A93" s="35">
        <v>91</v>
      </c>
      <c r="B93" s="36" t="s">
        <v>12</v>
      </c>
      <c r="C93" s="209"/>
      <c r="D93" s="209"/>
      <c r="E93" s="209"/>
      <c r="F93" s="209"/>
      <c r="G93" s="209"/>
      <c r="H93" s="209"/>
      <c r="I93" s="209"/>
      <c r="J93" s="209"/>
      <c r="K93" s="209"/>
      <c r="L93" s="209"/>
      <c r="M93" s="209"/>
      <c r="N93" s="209"/>
      <c r="O93" s="209"/>
      <c r="P93" s="209"/>
      <c r="Q93" s="209"/>
      <c r="R93" s="209"/>
      <c r="S93" s="209"/>
      <c r="T93" s="209"/>
      <c r="U93" s="19"/>
      <c r="V93" s="19"/>
      <c r="W93" s="19"/>
      <c r="X93" s="37">
        <f t="shared" si="42"/>
        <v>0</v>
      </c>
      <c r="Y93" s="37">
        <f t="shared" si="43"/>
        <v>0</v>
      </c>
      <c r="Z93" s="37">
        <f t="shared" si="44"/>
        <v>0</v>
      </c>
      <c r="AA93" s="37">
        <f t="shared" si="45"/>
        <v>0</v>
      </c>
      <c r="AB93" s="37">
        <f t="shared" si="46"/>
        <v>0</v>
      </c>
      <c r="AC93" s="37">
        <f t="shared" si="47"/>
        <v>0</v>
      </c>
      <c r="AD93" s="38">
        <f t="shared" si="48"/>
        <v>0</v>
      </c>
      <c r="AE93" s="38">
        <f t="shared" si="49"/>
        <v>0</v>
      </c>
      <c r="AF93" s="38">
        <f t="shared" si="50"/>
        <v>0</v>
      </c>
      <c r="AG93" s="38">
        <f t="shared" si="51"/>
        <v>0</v>
      </c>
      <c r="AH93" s="38">
        <f t="shared" si="52"/>
        <v>0</v>
      </c>
      <c r="AI93" s="38">
        <f t="shared" si="53"/>
        <v>0</v>
      </c>
      <c r="AJ93" s="39">
        <f t="shared" si="54"/>
        <v>0</v>
      </c>
      <c r="AK93" s="39">
        <f t="shared" si="55"/>
        <v>0</v>
      </c>
      <c r="AL93" s="39">
        <f t="shared" si="56"/>
        <v>0</v>
      </c>
      <c r="AM93" s="39">
        <f t="shared" si="57"/>
        <v>0</v>
      </c>
      <c r="AN93" s="39">
        <f t="shared" si="58"/>
        <v>0</v>
      </c>
      <c r="AO93" s="39">
        <f t="shared" si="59"/>
        <v>0</v>
      </c>
      <c r="AP93" s="40">
        <f t="shared" si="60"/>
        <v>0</v>
      </c>
      <c r="AQ93" s="40">
        <f t="shared" si="61"/>
        <v>0</v>
      </c>
      <c r="AR93" s="40">
        <f t="shared" si="62"/>
        <v>0</v>
      </c>
      <c r="AS93" s="40">
        <f t="shared" si="63"/>
        <v>0</v>
      </c>
      <c r="AT93" s="40">
        <f t="shared" si="64"/>
        <v>0</v>
      </c>
      <c r="AU93" s="209"/>
      <c r="AV93" s="209"/>
      <c r="AW93" s="209"/>
      <c r="AX93" s="209"/>
      <c r="AY93" s="209"/>
      <c r="AZ93" s="209"/>
      <c r="BA93" s="209"/>
      <c r="BB93" s="209"/>
      <c r="BC93" s="209"/>
      <c r="BD93" s="209"/>
      <c r="BE93" s="209"/>
      <c r="BF93" s="209"/>
      <c r="BG93" s="209"/>
      <c r="BH93" s="209"/>
      <c r="BI93" s="209"/>
      <c r="BJ93" s="41">
        <f>IF(COUNTIF(AD93:AI93,0)=0,IF(COUNTIFS(AD93:AI93,"*F*")=0,SUM(LARGE(AD93:AI93,{1,2,3,4,5})),IF(COUNTIFS(AD93:AI93,"*F*")=1,SUM(LARGE(AD93:AI93,{1,2,3,4,5})),IF(COUNTIFS(AD93:AI93,"*F*")=2,"C",IF(COUNTIFS(AD93:AI93,"*F*")&gt;2,"F")))),IF(COUNTIFS(AD93:AH93,"*F*")=0,SUM(AD93:AH93),IF(COUNTIFS(AD93:AH93,"*F*")=1,"C",IF(COUNTIFS(AD93:AH93,"*F*")&gt;=2,"F"))))</f>
        <v>0</v>
      </c>
      <c r="BK93" s="42">
        <f t="shared" si="65"/>
        <v>0</v>
      </c>
    </row>
    <row r="94" spans="1:63" s="278" customFormat="1" ht="15" customHeight="1" x14ac:dyDescent="0.25">
      <c r="A94" s="35">
        <v>92</v>
      </c>
      <c r="B94" s="36" t="s">
        <v>12</v>
      </c>
      <c r="C94" s="209"/>
      <c r="D94" s="209"/>
      <c r="E94" s="209"/>
      <c r="F94" s="209"/>
      <c r="G94" s="209"/>
      <c r="H94" s="209"/>
      <c r="I94" s="209"/>
      <c r="J94" s="209"/>
      <c r="K94" s="209"/>
      <c r="L94" s="209"/>
      <c r="M94" s="209"/>
      <c r="N94" s="209"/>
      <c r="O94" s="209"/>
      <c r="P94" s="209"/>
      <c r="Q94" s="209"/>
      <c r="R94" s="209"/>
      <c r="S94" s="209"/>
      <c r="T94" s="209"/>
      <c r="U94" s="19"/>
      <c r="V94" s="19"/>
      <c r="W94" s="19"/>
      <c r="X94" s="37">
        <f t="shared" si="42"/>
        <v>0</v>
      </c>
      <c r="Y94" s="37">
        <f t="shared" si="43"/>
        <v>0</v>
      </c>
      <c r="Z94" s="37">
        <f t="shared" si="44"/>
        <v>0</v>
      </c>
      <c r="AA94" s="37">
        <f t="shared" si="45"/>
        <v>0</v>
      </c>
      <c r="AB94" s="37">
        <f t="shared" si="46"/>
        <v>0</v>
      </c>
      <c r="AC94" s="37">
        <f t="shared" si="47"/>
        <v>0</v>
      </c>
      <c r="AD94" s="38">
        <f t="shared" si="48"/>
        <v>0</v>
      </c>
      <c r="AE94" s="38">
        <f t="shared" si="49"/>
        <v>0</v>
      </c>
      <c r="AF94" s="38">
        <f t="shared" si="50"/>
        <v>0</v>
      </c>
      <c r="AG94" s="38">
        <f t="shared" si="51"/>
        <v>0</v>
      </c>
      <c r="AH94" s="38">
        <f t="shared" si="52"/>
        <v>0</v>
      </c>
      <c r="AI94" s="38">
        <f t="shared" si="53"/>
        <v>0</v>
      </c>
      <c r="AJ94" s="39">
        <f t="shared" si="54"/>
        <v>0</v>
      </c>
      <c r="AK94" s="39">
        <f t="shared" si="55"/>
        <v>0</v>
      </c>
      <c r="AL94" s="39">
        <f t="shared" si="56"/>
        <v>0</v>
      </c>
      <c r="AM94" s="39">
        <f t="shared" si="57"/>
        <v>0</v>
      </c>
      <c r="AN94" s="39">
        <f t="shared" si="58"/>
        <v>0</v>
      </c>
      <c r="AO94" s="39">
        <f t="shared" si="59"/>
        <v>0</v>
      </c>
      <c r="AP94" s="40">
        <f t="shared" si="60"/>
        <v>0</v>
      </c>
      <c r="AQ94" s="40">
        <f t="shared" si="61"/>
        <v>0</v>
      </c>
      <c r="AR94" s="40">
        <f t="shared" si="62"/>
        <v>0</v>
      </c>
      <c r="AS94" s="40">
        <f t="shared" si="63"/>
        <v>0</v>
      </c>
      <c r="AT94" s="40">
        <f t="shared" si="64"/>
        <v>0</v>
      </c>
      <c r="AU94" s="209"/>
      <c r="AV94" s="209"/>
      <c r="AW94" s="209"/>
      <c r="AX94" s="209"/>
      <c r="AY94" s="209"/>
      <c r="AZ94" s="209"/>
      <c r="BA94" s="209"/>
      <c r="BB94" s="209"/>
      <c r="BC94" s="209"/>
      <c r="BD94" s="209"/>
      <c r="BE94" s="209"/>
      <c r="BF94" s="209"/>
      <c r="BG94" s="209"/>
      <c r="BH94" s="209"/>
      <c r="BI94" s="209"/>
      <c r="BJ94" s="41">
        <f>IF(COUNTIF(AD94:AI94,0)=0,IF(COUNTIFS(AD94:AI94,"*F*")=0,SUM(LARGE(AD94:AI94,{1,2,3,4,5})),IF(COUNTIFS(AD94:AI94,"*F*")=1,SUM(LARGE(AD94:AI94,{1,2,3,4,5})),IF(COUNTIFS(AD94:AI94,"*F*")=2,"C",IF(COUNTIFS(AD94:AI94,"*F*")&gt;2,"F")))),IF(COUNTIFS(AD94:AH94,"*F*")=0,SUM(AD94:AH94),IF(COUNTIFS(AD94:AH94,"*F*")=1,"C",IF(COUNTIFS(AD94:AH94,"*F*")&gt;=2,"F"))))</f>
        <v>0</v>
      </c>
      <c r="BK94" s="42">
        <f t="shared" si="65"/>
        <v>0</v>
      </c>
    </row>
    <row r="95" spans="1:63" s="278" customFormat="1" ht="15" customHeight="1" x14ac:dyDescent="0.25">
      <c r="A95" s="35">
        <v>93</v>
      </c>
      <c r="B95" s="36" t="s">
        <v>12</v>
      </c>
      <c r="C95" s="209"/>
      <c r="D95" s="209"/>
      <c r="E95" s="209"/>
      <c r="F95" s="209"/>
      <c r="G95" s="209"/>
      <c r="H95" s="209"/>
      <c r="I95" s="209"/>
      <c r="J95" s="209"/>
      <c r="K95" s="209"/>
      <c r="L95" s="209"/>
      <c r="M95" s="209"/>
      <c r="N95" s="209"/>
      <c r="O95" s="209"/>
      <c r="P95" s="209"/>
      <c r="Q95" s="209"/>
      <c r="R95" s="209"/>
      <c r="S95" s="209"/>
      <c r="T95" s="209"/>
      <c r="U95" s="19"/>
      <c r="V95" s="19"/>
      <c r="W95" s="19"/>
      <c r="X95" s="37">
        <f t="shared" si="42"/>
        <v>0</v>
      </c>
      <c r="Y95" s="37">
        <f t="shared" si="43"/>
        <v>0</v>
      </c>
      <c r="Z95" s="37">
        <f t="shared" si="44"/>
        <v>0</v>
      </c>
      <c r="AA95" s="37">
        <f t="shared" si="45"/>
        <v>0</v>
      </c>
      <c r="AB95" s="37">
        <f t="shared" si="46"/>
        <v>0</v>
      </c>
      <c r="AC95" s="37">
        <f t="shared" si="47"/>
        <v>0</v>
      </c>
      <c r="AD95" s="38">
        <f t="shared" si="48"/>
        <v>0</v>
      </c>
      <c r="AE95" s="38">
        <f t="shared" si="49"/>
        <v>0</v>
      </c>
      <c r="AF95" s="38">
        <f t="shared" si="50"/>
        <v>0</v>
      </c>
      <c r="AG95" s="38">
        <f t="shared" si="51"/>
        <v>0</v>
      </c>
      <c r="AH95" s="38">
        <f t="shared" si="52"/>
        <v>0</v>
      </c>
      <c r="AI95" s="38">
        <f t="shared" si="53"/>
        <v>0</v>
      </c>
      <c r="AJ95" s="39">
        <f t="shared" si="54"/>
        <v>0</v>
      </c>
      <c r="AK95" s="39">
        <f t="shared" si="55"/>
        <v>0</v>
      </c>
      <c r="AL95" s="39">
        <f t="shared" si="56"/>
        <v>0</v>
      </c>
      <c r="AM95" s="39">
        <f t="shared" si="57"/>
        <v>0</v>
      </c>
      <c r="AN95" s="39">
        <f t="shared" si="58"/>
        <v>0</v>
      </c>
      <c r="AO95" s="39">
        <f t="shared" si="59"/>
        <v>0</v>
      </c>
      <c r="AP95" s="40">
        <f t="shared" si="60"/>
        <v>0</v>
      </c>
      <c r="AQ95" s="40">
        <f t="shared" si="61"/>
        <v>0</v>
      </c>
      <c r="AR95" s="40">
        <f t="shared" si="62"/>
        <v>0</v>
      </c>
      <c r="AS95" s="40">
        <f t="shared" si="63"/>
        <v>0</v>
      </c>
      <c r="AT95" s="40">
        <f t="shared" si="64"/>
        <v>0</v>
      </c>
      <c r="AU95" s="209"/>
      <c r="AV95" s="209"/>
      <c r="AW95" s="209"/>
      <c r="AX95" s="209"/>
      <c r="AY95" s="209"/>
      <c r="AZ95" s="209"/>
      <c r="BA95" s="209"/>
      <c r="BB95" s="209"/>
      <c r="BC95" s="209"/>
      <c r="BD95" s="209"/>
      <c r="BE95" s="209"/>
      <c r="BF95" s="209"/>
      <c r="BG95" s="209"/>
      <c r="BH95" s="209"/>
      <c r="BI95" s="209"/>
      <c r="BJ95" s="41">
        <f>IF(COUNTIF(AD95:AI95,0)=0,IF(COUNTIFS(AD95:AI95,"*F*")=0,SUM(LARGE(AD95:AI95,{1,2,3,4,5})),IF(COUNTIFS(AD95:AI95,"*F*")=1,SUM(LARGE(AD95:AI95,{1,2,3,4,5})),IF(COUNTIFS(AD95:AI95,"*F*")=2,"C",IF(COUNTIFS(AD95:AI95,"*F*")&gt;2,"F")))),IF(COUNTIFS(AD95:AH95,"*F*")=0,SUM(AD95:AH95),IF(COUNTIFS(AD95:AH95,"*F*")=1,"C",IF(COUNTIFS(AD95:AH95,"*F*")&gt;=2,"F"))))</f>
        <v>0</v>
      </c>
      <c r="BK95" s="42">
        <f t="shared" si="65"/>
        <v>0</v>
      </c>
    </row>
    <row r="96" spans="1:63" s="278" customFormat="1" ht="15" customHeight="1" x14ac:dyDescent="0.25">
      <c r="A96" s="35">
        <v>94</v>
      </c>
      <c r="B96" s="36" t="s">
        <v>12</v>
      </c>
      <c r="C96" s="209"/>
      <c r="D96" s="209"/>
      <c r="E96" s="209"/>
      <c r="F96" s="209"/>
      <c r="G96" s="209"/>
      <c r="H96" s="209"/>
      <c r="I96" s="209"/>
      <c r="J96" s="209"/>
      <c r="K96" s="209"/>
      <c r="L96" s="209"/>
      <c r="M96" s="209"/>
      <c r="N96" s="209"/>
      <c r="O96" s="209"/>
      <c r="P96" s="209"/>
      <c r="Q96" s="209"/>
      <c r="R96" s="209"/>
      <c r="S96" s="209"/>
      <c r="T96" s="209"/>
      <c r="U96" s="19"/>
      <c r="V96" s="19"/>
      <c r="W96" s="19"/>
      <c r="X96" s="37">
        <f t="shared" si="42"/>
        <v>0</v>
      </c>
      <c r="Y96" s="37">
        <f t="shared" si="43"/>
        <v>0</v>
      </c>
      <c r="Z96" s="37">
        <f t="shared" si="44"/>
        <v>0</v>
      </c>
      <c r="AA96" s="37">
        <f t="shared" si="45"/>
        <v>0</v>
      </c>
      <c r="AB96" s="37">
        <f t="shared" si="46"/>
        <v>0</v>
      </c>
      <c r="AC96" s="37">
        <f t="shared" si="47"/>
        <v>0</v>
      </c>
      <c r="AD96" s="38">
        <f t="shared" si="48"/>
        <v>0</v>
      </c>
      <c r="AE96" s="38">
        <f t="shared" si="49"/>
        <v>0</v>
      </c>
      <c r="AF96" s="38">
        <f t="shared" si="50"/>
        <v>0</v>
      </c>
      <c r="AG96" s="38">
        <f t="shared" si="51"/>
        <v>0</v>
      </c>
      <c r="AH96" s="38">
        <f t="shared" si="52"/>
        <v>0</v>
      </c>
      <c r="AI96" s="38">
        <f t="shared" si="53"/>
        <v>0</v>
      </c>
      <c r="AJ96" s="39">
        <f t="shared" si="54"/>
        <v>0</v>
      </c>
      <c r="AK96" s="39">
        <f t="shared" si="55"/>
        <v>0</v>
      </c>
      <c r="AL96" s="39">
        <f t="shared" si="56"/>
        <v>0</v>
      </c>
      <c r="AM96" s="39">
        <f t="shared" si="57"/>
        <v>0</v>
      </c>
      <c r="AN96" s="39">
        <f t="shared" si="58"/>
        <v>0</v>
      </c>
      <c r="AO96" s="39">
        <f t="shared" si="59"/>
        <v>0</v>
      </c>
      <c r="AP96" s="40">
        <f t="shared" si="60"/>
        <v>0</v>
      </c>
      <c r="AQ96" s="40">
        <f t="shared" si="61"/>
        <v>0</v>
      </c>
      <c r="AR96" s="40">
        <f t="shared" si="62"/>
        <v>0</v>
      </c>
      <c r="AS96" s="40">
        <f t="shared" si="63"/>
        <v>0</v>
      </c>
      <c r="AT96" s="40">
        <f t="shared" si="64"/>
        <v>0</v>
      </c>
      <c r="AU96" s="209"/>
      <c r="AV96" s="209"/>
      <c r="AW96" s="209"/>
      <c r="AX96" s="209"/>
      <c r="AY96" s="209"/>
      <c r="AZ96" s="209"/>
      <c r="BA96" s="209"/>
      <c r="BB96" s="209"/>
      <c r="BC96" s="209"/>
      <c r="BD96" s="209"/>
      <c r="BE96" s="209"/>
      <c r="BF96" s="209"/>
      <c r="BG96" s="209"/>
      <c r="BH96" s="209"/>
      <c r="BI96" s="209"/>
      <c r="BJ96" s="41">
        <f>IF(COUNTIF(AD96:AI96,0)=0,IF(COUNTIFS(AD96:AI96,"*F*")=0,SUM(LARGE(AD96:AI96,{1,2,3,4,5})),IF(COUNTIFS(AD96:AI96,"*F*")=1,SUM(LARGE(AD96:AI96,{1,2,3,4,5})),IF(COUNTIFS(AD96:AI96,"*F*")=2,"C",IF(COUNTIFS(AD96:AI96,"*F*")&gt;2,"F")))),IF(COUNTIFS(AD96:AH96,"*F*")=0,SUM(AD96:AH96),IF(COUNTIFS(AD96:AH96,"*F*")=1,"C",IF(COUNTIFS(AD96:AH96,"*F*")&gt;=2,"F"))))</f>
        <v>0</v>
      </c>
      <c r="BK96" s="42">
        <f t="shared" si="65"/>
        <v>0</v>
      </c>
    </row>
    <row r="97" spans="1:63" s="278" customFormat="1" ht="15" customHeight="1" x14ac:dyDescent="0.25">
      <c r="A97" s="35">
        <v>95</v>
      </c>
      <c r="B97" s="36" t="s">
        <v>12</v>
      </c>
      <c r="C97" s="209"/>
      <c r="D97" s="209"/>
      <c r="E97" s="209"/>
      <c r="F97" s="209"/>
      <c r="G97" s="209"/>
      <c r="H97" s="209"/>
      <c r="I97" s="209"/>
      <c r="J97" s="209"/>
      <c r="K97" s="209"/>
      <c r="L97" s="209"/>
      <c r="M97" s="209"/>
      <c r="N97" s="209"/>
      <c r="O97" s="209"/>
      <c r="P97" s="209"/>
      <c r="Q97" s="209"/>
      <c r="R97" s="209"/>
      <c r="S97" s="209"/>
      <c r="T97" s="209"/>
      <c r="U97" s="19"/>
      <c r="V97" s="19"/>
      <c r="W97" s="19"/>
      <c r="X97" s="37">
        <f t="shared" si="42"/>
        <v>0</v>
      </c>
      <c r="Y97" s="37">
        <f t="shared" si="43"/>
        <v>0</v>
      </c>
      <c r="Z97" s="37">
        <f t="shared" si="44"/>
        <v>0</v>
      </c>
      <c r="AA97" s="37">
        <f t="shared" si="45"/>
        <v>0</v>
      </c>
      <c r="AB97" s="37">
        <f t="shared" si="46"/>
        <v>0</v>
      </c>
      <c r="AC97" s="37">
        <f t="shared" si="47"/>
        <v>0</v>
      </c>
      <c r="AD97" s="38">
        <f t="shared" si="48"/>
        <v>0</v>
      </c>
      <c r="AE97" s="38">
        <f t="shared" si="49"/>
        <v>0</v>
      </c>
      <c r="AF97" s="38">
        <f t="shared" si="50"/>
        <v>0</v>
      </c>
      <c r="AG97" s="38">
        <f t="shared" si="51"/>
        <v>0</v>
      </c>
      <c r="AH97" s="38">
        <f t="shared" si="52"/>
        <v>0</v>
      </c>
      <c r="AI97" s="38">
        <f t="shared" si="53"/>
        <v>0</v>
      </c>
      <c r="AJ97" s="39">
        <f t="shared" si="54"/>
        <v>0</v>
      </c>
      <c r="AK97" s="39">
        <f t="shared" si="55"/>
        <v>0</v>
      </c>
      <c r="AL97" s="39">
        <f t="shared" si="56"/>
        <v>0</v>
      </c>
      <c r="AM97" s="39">
        <f t="shared" si="57"/>
        <v>0</v>
      </c>
      <c r="AN97" s="39">
        <f t="shared" si="58"/>
        <v>0</v>
      </c>
      <c r="AO97" s="39">
        <f t="shared" si="59"/>
        <v>0</v>
      </c>
      <c r="AP97" s="40">
        <f t="shared" si="60"/>
        <v>0</v>
      </c>
      <c r="AQ97" s="40">
        <f t="shared" si="61"/>
        <v>0</v>
      </c>
      <c r="AR97" s="40">
        <f t="shared" si="62"/>
        <v>0</v>
      </c>
      <c r="AS97" s="40">
        <f t="shared" si="63"/>
        <v>0</v>
      </c>
      <c r="AT97" s="40">
        <f t="shared" si="64"/>
        <v>0</v>
      </c>
      <c r="AU97" s="209"/>
      <c r="AV97" s="209"/>
      <c r="AW97" s="209"/>
      <c r="AX97" s="209"/>
      <c r="AY97" s="209"/>
      <c r="AZ97" s="209"/>
      <c r="BA97" s="209"/>
      <c r="BB97" s="209"/>
      <c r="BC97" s="209"/>
      <c r="BD97" s="209"/>
      <c r="BE97" s="209"/>
      <c r="BF97" s="209"/>
      <c r="BG97" s="209"/>
      <c r="BH97" s="209"/>
      <c r="BI97" s="209"/>
      <c r="BJ97" s="41">
        <f>IF(COUNTIF(AD97:AI97,0)=0,IF(COUNTIFS(AD97:AI97,"*F*")=0,SUM(LARGE(AD97:AI97,{1,2,3,4,5})),IF(COUNTIFS(AD97:AI97,"*F*")=1,SUM(LARGE(AD97:AI97,{1,2,3,4,5})),IF(COUNTIFS(AD97:AI97,"*F*")=2,"C",IF(COUNTIFS(AD97:AI97,"*F*")&gt;2,"F")))),IF(COUNTIFS(AD97:AH97,"*F*")=0,SUM(AD97:AH97),IF(COUNTIFS(AD97:AH97,"*F*")=1,"C",IF(COUNTIFS(AD97:AH97,"*F*")&gt;=2,"F"))))</f>
        <v>0</v>
      </c>
      <c r="BK97" s="42">
        <f t="shared" si="65"/>
        <v>0</v>
      </c>
    </row>
    <row r="98" spans="1:63" s="278" customFormat="1" ht="15" customHeight="1" x14ac:dyDescent="0.25">
      <c r="A98" s="35">
        <v>96</v>
      </c>
      <c r="B98" s="36" t="s">
        <v>12</v>
      </c>
      <c r="C98" s="209"/>
      <c r="D98" s="209"/>
      <c r="E98" s="209"/>
      <c r="F98" s="209"/>
      <c r="G98" s="209"/>
      <c r="H98" s="209"/>
      <c r="I98" s="209"/>
      <c r="J98" s="209"/>
      <c r="K98" s="209"/>
      <c r="L98" s="209"/>
      <c r="M98" s="209"/>
      <c r="N98" s="209"/>
      <c r="O98" s="209"/>
      <c r="P98" s="209"/>
      <c r="Q98" s="209"/>
      <c r="R98" s="209"/>
      <c r="S98" s="209"/>
      <c r="T98" s="209"/>
      <c r="U98" s="19"/>
      <c r="V98" s="19"/>
      <c r="W98" s="19"/>
      <c r="X98" s="37">
        <f t="shared" si="42"/>
        <v>0</v>
      </c>
      <c r="Y98" s="37">
        <f t="shared" si="43"/>
        <v>0</v>
      </c>
      <c r="Z98" s="37">
        <f t="shared" si="44"/>
        <v>0</v>
      </c>
      <c r="AA98" s="37">
        <f t="shared" si="45"/>
        <v>0</v>
      </c>
      <c r="AB98" s="37">
        <f t="shared" si="46"/>
        <v>0</v>
      </c>
      <c r="AC98" s="37">
        <f t="shared" si="47"/>
        <v>0</v>
      </c>
      <c r="AD98" s="38">
        <f t="shared" si="48"/>
        <v>0</v>
      </c>
      <c r="AE98" s="38">
        <f t="shared" si="49"/>
        <v>0</v>
      </c>
      <c r="AF98" s="38">
        <f t="shared" si="50"/>
        <v>0</v>
      </c>
      <c r="AG98" s="38">
        <f t="shared" si="51"/>
        <v>0</v>
      </c>
      <c r="AH98" s="38">
        <f t="shared" si="52"/>
        <v>0</v>
      </c>
      <c r="AI98" s="38">
        <f t="shared" si="53"/>
        <v>0</v>
      </c>
      <c r="AJ98" s="39">
        <f t="shared" si="54"/>
        <v>0</v>
      </c>
      <c r="AK98" s="39">
        <f t="shared" si="55"/>
        <v>0</v>
      </c>
      <c r="AL98" s="39">
        <f t="shared" si="56"/>
        <v>0</v>
      </c>
      <c r="AM98" s="39">
        <f t="shared" si="57"/>
        <v>0</v>
      </c>
      <c r="AN98" s="39">
        <f t="shared" si="58"/>
        <v>0</v>
      </c>
      <c r="AO98" s="39">
        <f t="shared" si="59"/>
        <v>0</v>
      </c>
      <c r="AP98" s="40">
        <f t="shared" si="60"/>
        <v>0</v>
      </c>
      <c r="AQ98" s="40">
        <f t="shared" si="61"/>
        <v>0</v>
      </c>
      <c r="AR98" s="40">
        <f t="shared" si="62"/>
        <v>0</v>
      </c>
      <c r="AS98" s="40">
        <f t="shared" si="63"/>
        <v>0</v>
      </c>
      <c r="AT98" s="40">
        <f t="shared" si="64"/>
        <v>0</v>
      </c>
      <c r="AU98" s="209"/>
      <c r="AV98" s="209"/>
      <c r="AW98" s="209"/>
      <c r="AX98" s="209"/>
      <c r="AY98" s="209"/>
      <c r="AZ98" s="209"/>
      <c r="BA98" s="209"/>
      <c r="BB98" s="209"/>
      <c r="BC98" s="209"/>
      <c r="BD98" s="209"/>
      <c r="BE98" s="209"/>
      <c r="BF98" s="209"/>
      <c r="BG98" s="209"/>
      <c r="BH98" s="209"/>
      <c r="BI98" s="209"/>
      <c r="BJ98" s="41">
        <f>IF(COUNTIF(AD98:AI98,0)=0,IF(COUNTIFS(AD98:AI98,"*F*")=0,SUM(LARGE(AD98:AI98,{1,2,3,4,5})),IF(COUNTIFS(AD98:AI98,"*F*")=1,SUM(LARGE(AD98:AI98,{1,2,3,4,5})),IF(COUNTIFS(AD98:AI98,"*F*")=2,"C",IF(COUNTIFS(AD98:AI98,"*F*")&gt;2,"F")))),IF(COUNTIFS(AD98:AH98,"*F*")=0,SUM(AD98:AH98),IF(COUNTIFS(AD98:AH98,"*F*")=1,"C",IF(COUNTIFS(AD98:AH98,"*F*")&gt;=2,"F"))))</f>
        <v>0</v>
      </c>
      <c r="BK98" s="42">
        <f t="shared" si="65"/>
        <v>0</v>
      </c>
    </row>
    <row r="99" spans="1:63" s="278" customFormat="1" ht="15" customHeight="1" x14ac:dyDescent="0.25">
      <c r="A99" s="35">
        <v>97</v>
      </c>
      <c r="B99" s="36" t="s">
        <v>12</v>
      </c>
      <c r="C99" s="209"/>
      <c r="D99" s="209"/>
      <c r="E99" s="209"/>
      <c r="F99" s="209"/>
      <c r="G99" s="209"/>
      <c r="H99" s="209"/>
      <c r="I99" s="209"/>
      <c r="J99" s="209"/>
      <c r="K99" s="209"/>
      <c r="L99" s="209"/>
      <c r="M99" s="209"/>
      <c r="N99" s="209"/>
      <c r="O99" s="209"/>
      <c r="P99" s="209"/>
      <c r="Q99" s="209"/>
      <c r="R99" s="209"/>
      <c r="S99" s="209"/>
      <c r="T99" s="209"/>
      <c r="U99" s="19"/>
      <c r="V99" s="19"/>
      <c r="W99" s="19"/>
      <c r="X99" s="37">
        <f t="shared" si="42"/>
        <v>0</v>
      </c>
      <c r="Y99" s="37">
        <f t="shared" si="43"/>
        <v>0</v>
      </c>
      <c r="Z99" s="37">
        <f t="shared" si="44"/>
        <v>0</v>
      </c>
      <c r="AA99" s="37">
        <f t="shared" si="45"/>
        <v>0</v>
      </c>
      <c r="AB99" s="37">
        <f t="shared" si="46"/>
        <v>0</v>
      </c>
      <c r="AC99" s="37">
        <f t="shared" si="47"/>
        <v>0</v>
      </c>
      <c r="AD99" s="38">
        <f t="shared" si="48"/>
        <v>0</v>
      </c>
      <c r="AE99" s="38">
        <f t="shared" si="49"/>
        <v>0</v>
      </c>
      <c r="AF99" s="38">
        <f t="shared" si="50"/>
        <v>0</v>
      </c>
      <c r="AG99" s="38">
        <f t="shared" si="51"/>
        <v>0</v>
      </c>
      <c r="AH99" s="38">
        <f t="shared" si="52"/>
        <v>0</v>
      </c>
      <c r="AI99" s="38">
        <f t="shared" si="53"/>
        <v>0</v>
      </c>
      <c r="AJ99" s="39">
        <f t="shared" si="54"/>
        <v>0</v>
      </c>
      <c r="AK99" s="39">
        <f t="shared" si="55"/>
        <v>0</v>
      </c>
      <c r="AL99" s="39">
        <f t="shared" si="56"/>
        <v>0</v>
      </c>
      <c r="AM99" s="39">
        <f t="shared" si="57"/>
        <v>0</v>
      </c>
      <c r="AN99" s="39">
        <f t="shared" si="58"/>
        <v>0</v>
      </c>
      <c r="AO99" s="39">
        <f t="shared" si="59"/>
        <v>0</v>
      </c>
      <c r="AP99" s="40">
        <f t="shared" si="60"/>
        <v>0</v>
      </c>
      <c r="AQ99" s="40">
        <f t="shared" si="61"/>
        <v>0</v>
      </c>
      <c r="AR99" s="40">
        <f t="shared" si="62"/>
        <v>0</v>
      </c>
      <c r="AS99" s="40">
        <f t="shared" si="63"/>
        <v>0</v>
      </c>
      <c r="AT99" s="40">
        <f t="shared" si="64"/>
        <v>0</v>
      </c>
      <c r="AU99" s="209"/>
      <c r="AV99" s="209"/>
      <c r="AW99" s="209"/>
      <c r="AX99" s="209"/>
      <c r="AY99" s="209"/>
      <c r="AZ99" s="209"/>
      <c r="BA99" s="209"/>
      <c r="BB99" s="209"/>
      <c r="BC99" s="209"/>
      <c r="BD99" s="209"/>
      <c r="BE99" s="209"/>
      <c r="BF99" s="209"/>
      <c r="BG99" s="209"/>
      <c r="BH99" s="209"/>
      <c r="BI99" s="209"/>
      <c r="BJ99" s="41">
        <f>IF(COUNTIF(AD99:AI99,0)=0,IF(COUNTIFS(AD99:AI99,"*F*")=0,SUM(LARGE(AD99:AI99,{1,2,3,4,5})),IF(COUNTIFS(AD99:AI99,"*F*")=1,SUM(LARGE(AD99:AI99,{1,2,3,4,5})),IF(COUNTIFS(AD99:AI99,"*F*")=2,"C",IF(COUNTIFS(AD99:AI99,"*F*")&gt;2,"F")))),IF(COUNTIFS(AD99:AH99,"*F*")=0,SUM(AD99:AH99),IF(COUNTIFS(AD99:AH99,"*F*")=1,"C",IF(COUNTIFS(AD99:AH99,"*F*")&gt;=2,"F"))))</f>
        <v>0</v>
      </c>
      <c r="BK99" s="42">
        <f t="shared" si="65"/>
        <v>0</v>
      </c>
    </row>
    <row r="100" spans="1:63" s="278" customFormat="1" ht="15" customHeight="1" x14ac:dyDescent="0.25">
      <c r="A100" s="35">
        <v>98</v>
      </c>
      <c r="B100" s="36" t="s">
        <v>12</v>
      </c>
      <c r="C100" s="209"/>
      <c r="D100" s="209"/>
      <c r="E100" s="209"/>
      <c r="F100" s="209"/>
      <c r="G100" s="209"/>
      <c r="H100" s="209"/>
      <c r="I100" s="209"/>
      <c r="J100" s="209"/>
      <c r="K100" s="209"/>
      <c r="L100" s="209"/>
      <c r="M100" s="209"/>
      <c r="N100" s="209"/>
      <c r="O100" s="209"/>
      <c r="P100" s="209"/>
      <c r="Q100" s="209"/>
      <c r="R100" s="209"/>
      <c r="S100" s="209"/>
      <c r="T100" s="209"/>
      <c r="U100" s="19"/>
      <c r="V100" s="19"/>
      <c r="W100" s="19"/>
      <c r="X100" s="37">
        <f t="shared" si="42"/>
        <v>0</v>
      </c>
      <c r="Y100" s="37">
        <f t="shared" si="43"/>
        <v>0</v>
      </c>
      <c r="Z100" s="37">
        <f t="shared" si="44"/>
        <v>0</v>
      </c>
      <c r="AA100" s="37">
        <f t="shared" si="45"/>
        <v>0</v>
      </c>
      <c r="AB100" s="37">
        <f t="shared" si="46"/>
        <v>0</v>
      </c>
      <c r="AC100" s="37">
        <f t="shared" si="47"/>
        <v>0</v>
      </c>
      <c r="AD100" s="38">
        <f t="shared" si="48"/>
        <v>0</v>
      </c>
      <c r="AE100" s="38">
        <f t="shared" si="49"/>
        <v>0</v>
      </c>
      <c r="AF100" s="38">
        <f t="shared" si="50"/>
        <v>0</v>
      </c>
      <c r="AG100" s="38">
        <f t="shared" si="51"/>
        <v>0</v>
      </c>
      <c r="AH100" s="38">
        <f t="shared" si="52"/>
        <v>0</v>
      </c>
      <c r="AI100" s="38">
        <f t="shared" si="53"/>
        <v>0</v>
      </c>
      <c r="AJ100" s="39">
        <f t="shared" si="54"/>
        <v>0</v>
      </c>
      <c r="AK100" s="39">
        <f t="shared" si="55"/>
        <v>0</v>
      </c>
      <c r="AL100" s="39">
        <f t="shared" si="56"/>
        <v>0</v>
      </c>
      <c r="AM100" s="39">
        <f t="shared" si="57"/>
        <v>0</v>
      </c>
      <c r="AN100" s="39">
        <f t="shared" si="58"/>
        <v>0</v>
      </c>
      <c r="AO100" s="39">
        <f t="shared" si="59"/>
        <v>0</v>
      </c>
      <c r="AP100" s="40">
        <f t="shared" si="60"/>
        <v>0</v>
      </c>
      <c r="AQ100" s="40">
        <f t="shared" si="61"/>
        <v>0</v>
      </c>
      <c r="AR100" s="40">
        <f t="shared" si="62"/>
        <v>0</v>
      </c>
      <c r="AS100" s="40">
        <f t="shared" si="63"/>
        <v>0</v>
      </c>
      <c r="AT100" s="40">
        <f t="shared" si="64"/>
        <v>0</v>
      </c>
      <c r="AU100" s="209"/>
      <c r="AV100" s="209"/>
      <c r="AW100" s="209"/>
      <c r="AX100" s="209"/>
      <c r="AY100" s="209"/>
      <c r="AZ100" s="209"/>
      <c r="BA100" s="209"/>
      <c r="BB100" s="209"/>
      <c r="BC100" s="209"/>
      <c r="BD100" s="209"/>
      <c r="BE100" s="209"/>
      <c r="BF100" s="209"/>
      <c r="BG100" s="209"/>
      <c r="BH100" s="209"/>
      <c r="BI100" s="209"/>
      <c r="BJ100" s="41">
        <f>IF(COUNTIF(AD100:AI100,0)=0,IF(COUNTIFS(AD100:AI100,"*F*")=0,SUM(LARGE(AD100:AI100,{1,2,3,4,5})),IF(COUNTIFS(AD100:AI100,"*F*")=1,SUM(LARGE(AD100:AI100,{1,2,3,4,5})),IF(COUNTIFS(AD100:AI100,"*F*")=2,"C",IF(COUNTIFS(AD100:AI100,"*F*")&gt;2,"F")))),IF(COUNTIFS(AD100:AH100,"*F*")=0,SUM(AD100:AH100),IF(COUNTIFS(AD100:AH100,"*F*")=1,"C",IF(COUNTIFS(AD100:AH100,"*F*")&gt;=2,"F"))))</f>
        <v>0</v>
      </c>
      <c r="BK100" s="42">
        <f t="shared" si="65"/>
        <v>0</v>
      </c>
    </row>
    <row r="101" spans="1:63" s="278" customFormat="1" ht="15" customHeight="1" x14ac:dyDescent="0.25">
      <c r="A101" s="35">
        <v>99</v>
      </c>
      <c r="B101" s="36" t="s">
        <v>12</v>
      </c>
      <c r="C101" s="209"/>
      <c r="D101" s="209"/>
      <c r="E101" s="209"/>
      <c r="F101" s="209"/>
      <c r="G101" s="209"/>
      <c r="H101" s="209"/>
      <c r="I101" s="209"/>
      <c r="J101" s="209"/>
      <c r="K101" s="209"/>
      <c r="L101" s="209"/>
      <c r="M101" s="209"/>
      <c r="N101" s="209"/>
      <c r="O101" s="209"/>
      <c r="P101" s="209"/>
      <c r="Q101" s="209"/>
      <c r="R101" s="209"/>
      <c r="S101" s="209"/>
      <c r="T101" s="209"/>
      <c r="U101" s="19"/>
      <c r="V101" s="19"/>
      <c r="W101" s="19"/>
      <c r="X101" s="37">
        <f t="shared" si="42"/>
        <v>0</v>
      </c>
      <c r="Y101" s="37">
        <f t="shared" si="43"/>
        <v>0</v>
      </c>
      <c r="Z101" s="37">
        <f t="shared" si="44"/>
        <v>0</v>
      </c>
      <c r="AA101" s="37">
        <f t="shared" si="45"/>
        <v>0</v>
      </c>
      <c r="AB101" s="37">
        <f t="shared" si="46"/>
        <v>0</v>
      </c>
      <c r="AC101" s="37">
        <f t="shared" si="47"/>
        <v>0</v>
      </c>
      <c r="AD101" s="38">
        <f t="shared" si="48"/>
        <v>0</v>
      </c>
      <c r="AE101" s="38">
        <f t="shared" si="49"/>
        <v>0</v>
      </c>
      <c r="AF101" s="38">
        <f t="shared" si="50"/>
        <v>0</v>
      </c>
      <c r="AG101" s="38">
        <f t="shared" si="51"/>
        <v>0</v>
      </c>
      <c r="AH101" s="38">
        <f t="shared" si="52"/>
        <v>0</v>
      </c>
      <c r="AI101" s="38">
        <f t="shared" si="53"/>
        <v>0</v>
      </c>
      <c r="AJ101" s="39">
        <f t="shared" si="54"/>
        <v>0</v>
      </c>
      <c r="AK101" s="39">
        <f t="shared" si="55"/>
        <v>0</v>
      </c>
      <c r="AL101" s="39">
        <f t="shared" si="56"/>
        <v>0</v>
      </c>
      <c r="AM101" s="39">
        <f t="shared" si="57"/>
        <v>0</v>
      </c>
      <c r="AN101" s="39">
        <f t="shared" si="58"/>
        <v>0</v>
      </c>
      <c r="AO101" s="39">
        <f t="shared" si="59"/>
        <v>0</v>
      </c>
      <c r="AP101" s="40">
        <f t="shared" si="60"/>
        <v>0</v>
      </c>
      <c r="AQ101" s="40">
        <f t="shared" si="61"/>
        <v>0</v>
      </c>
      <c r="AR101" s="40">
        <f t="shared" si="62"/>
        <v>0</v>
      </c>
      <c r="AS101" s="40">
        <f t="shared" si="63"/>
        <v>0</v>
      </c>
      <c r="AT101" s="40">
        <f t="shared" si="64"/>
        <v>0</v>
      </c>
      <c r="AU101" s="209"/>
      <c r="AV101" s="209"/>
      <c r="AW101" s="209"/>
      <c r="AX101" s="209"/>
      <c r="AY101" s="209"/>
      <c r="AZ101" s="209"/>
      <c r="BA101" s="209"/>
      <c r="BB101" s="209"/>
      <c r="BC101" s="209"/>
      <c r="BD101" s="209"/>
      <c r="BE101" s="209"/>
      <c r="BF101" s="209"/>
      <c r="BG101" s="209"/>
      <c r="BH101" s="209"/>
      <c r="BI101" s="209"/>
      <c r="BJ101" s="41">
        <f>IF(COUNTIF(AD101:AI101,0)=0,IF(COUNTIFS(AD101:AI101,"*F*")=0,SUM(LARGE(AD101:AI101,{1,2,3,4,5})),IF(COUNTIFS(AD101:AI101,"*F*")=1,SUM(LARGE(AD101:AI101,{1,2,3,4,5})),IF(COUNTIFS(AD101:AI101,"*F*")=2,"C",IF(COUNTIFS(AD101:AI101,"*F*")&gt;2,"F")))),IF(COUNTIFS(AD101:AH101,"*F*")=0,SUM(AD101:AH101),IF(COUNTIFS(AD101:AH101,"*F*")=1,"C",IF(COUNTIFS(AD101:AH101,"*F*")&gt;=2,"F"))))</f>
        <v>0</v>
      </c>
      <c r="BK101" s="42">
        <f t="shared" si="65"/>
        <v>0</v>
      </c>
    </row>
    <row r="102" spans="1:63" s="278" customFormat="1" ht="15" customHeight="1" x14ac:dyDescent="0.25">
      <c r="A102" s="35">
        <v>100</v>
      </c>
      <c r="B102" s="36" t="s">
        <v>12</v>
      </c>
      <c r="C102" s="209"/>
      <c r="D102" s="209"/>
      <c r="E102" s="209"/>
      <c r="F102" s="209"/>
      <c r="G102" s="209"/>
      <c r="H102" s="209"/>
      <c r="I102" s="209"/>
      <c r="J102" s="209"/>
      <c r="K102" s="209"/>
      <c r="L102" s="209"/>
      <c r="M102" s="209"/>
      <c r="N102" s="209"/>
      <c r="O102" s="209"/>
      <c r="P102" s="209"/>
      <c r="Q102" s="209"/>
      <c r="R102" s="209"/>
      <c r="S102" s="209"/>
      <c r="T102" s="209"/>
      <c r="U102" s="19"/>
      <c r="V102" s="19"/>
      <c r="W102" s="19"/>
      <c r="X102" s="37">
        <f t="shared" si="42"/>
        <v>0</v>
      </c>
      <c r="Y102" s="37">
        <f t="shared" si="43"/>
        <v>0</v>
      </c>
      <c r="Z102" s="37">
        <f t="shared" si="44"/>
        <v>0</v>
      </c>
      <c r="AA102" s="37">
        <f t="shared" si="45"/>
        <v>0</v>
      </c>
      <c r="AB102" s="37">
        <f t="shared" si="46"/>
        <v>0</v>
      </c>
      <c r="AC102" s="37">
        <f t="shared" si="47"/>
        <v>0</v>
      </c>
      <c r="AD102" s="38">
        <f t="shared" si="48"/>
        <v>0</v>
      </c>
      <c r="AE102" s="38">
        <f t="shared" si="49"/>
        <v>0</v>
      </c>
      <c r="AF102" s="38">
        <f t="shared" si="50"/>
        <v>0</v>
      </c>
      <c r="AG102" s="38">
        <f t="shared" si="51"/>
        <v>0</v>
      </c>
      <c r="AH102" s="38">
        <f t="shared" si="52"/>
        <v>0</v>
      </c>
      <c r="AI102" s="38">
        <f t="shared" si="53"/>
        <v>0</v>
      </c>
      <c r="AJ102" s="39">
        <f t="shared" si="54"/>
        <v>0</v>
      </c>
      <c r="AK102" s="39">
        <f t="shared" si="55"/>
        <v>0</v>
      </c>
      <c r="AL102" s="39">
        <f t="shared" si="56"/>
        <v>0</v>
      </c>
      <c r="AM102" s="39">
        <f t="shared" si="57"/>
        <v>0</v>
      </c>
      <c r="AN102" s="39">
        <f t="shared" si="58"/>
        <v>0</v>
      </c>
      <c r="AO102" s="39">
        <f t="shared" si="59"/>
        <v>0</v>
      </c>
      <c r="AP102" s="40">
        <f t="shared" si="60"/>
        <v>0</v>
      </c>
      <c r="AQ102" s="40">
        <f t="shared" si="61"/>
        <v>0</v>
      </c>
      <c r="AR102" s="40">
        <f t="shared" si="62"/>
        <v>0</v>
      </c>
      <c r="AS102" s="40">
        <f t="shared" si="63"/>
        <v>0</v>
      </c>
      <c r="AT102" s="40">
        <f t="shared" si="64"/>
        <v>0</v>
      </c>
      <c r="AU102" s="209"/>
      <c r="AV102" s="209"/>
      <c r="AW102" s="209"/>
      <c r="AX102" s="209"/>
      <c r="AY102" s="209"/>
      <c r="AZ102" s="209"/>
      <c r="BA102" s="209"/>
      <c r="BB102" s="209"/>
      <c r="BC102" s="209"/>
      <c r="BD102" s="209"/>
      <c r="BE102" s="209"/>
      <c r="BF102" s="209"/>
      <c r="BG102" s="209"/>
      <c r="BH102" s="209"/>
      <c r="BI102" s="209"/>
      <c r="BJ102" s="41">
        <f>IF(COUNTIF(AD102:AI102,0)=0,IF(COUNTIFS(AD102:AI102,"*F*")=0,SUM(LARGE(AD102:AI102,{1,2,3,4,5})),IF(COUNTIFS(AD102:AI102,"*F*")=1,SUM(LARGE(AD102:AI102,{1,2,3,4,5})),IF(COUNTIFS(AD102:AI102,"*F*")=2,"C",IF(COUNTIFS(AD102:AI102,"*F*")&gt;2,"F")))),IF(COUNTIFS(AD102:AH102,"*F*")=0,SUM(AD102:AH102),IF(COUNTIFS(AD102:AH102,"*F*")=1,"C",IF(COUNTIFS(AD102:AH102,"*F*")&gt;=2,"F"))))</f>
        <v>0</v>
      </c>
      <c r="BK102" s="42">
        <f t="shared" si="65"/>
        <v>0</v>
      </c>
    </row>
    <row r="103" spans="1:63" s="278" customFormat="1" ht="15" customHeight="1" x14ac:dyDescent="0.25">
      <c r="A103" s="35">
        <v>101</v>
      </c>
      <c r="B103" s="36" t="s">
        <v>12</v>
      </c>
      <c r="C103" s="209"/>
      <c r="D103" s="209"/>
      <c r="E103" s="209"/>
      <c r="F103" s="209"/>
      <c r="G103" s="209"/>
      <c r="H103" s="209"/>
      <c r="I103" s="209"/>
      <c r="J103" s="209"/>
      <c r="K103" s="209"/>
      <c r="L103" s="209"/>
      <c r="M103" s="209"/>
      <c r="N103" s="209"/>
      <c r="O103" s="209"/>
      <c r="P103" s="209"/>
      <c r="Q103" s="209"/>
      <c r="R103" s="209"/>
      <c r="S103" s="209"/>
      <c r="T103" s="209"/>
      <c r="U103" s="19"/>
      <c r="V103" s="19"/>
      <c r="W103" s="19"/>
      <c r="X103" s="37">
        <f t="shared" si="42"/>
        <v>0</v>
      </c>
      <c r="Y103" s="37">
        <f t="shared" si="43"/>
        <v>0</v>
      </c>
      <c r="Z103" s="37">
        <f t="shared" si="44"/>
        <v>0</v>
      </c>
      <c r="AA103" s="37">
        <f t="shared" si="45"/>
        <v>0</v>
      </c>
      <c r="AB103" s="37">
        <f t="shared" si="46"/>
        <v>0</v>
      </c>
      <c r="AC103" s="37">
        <f t="shared" si="47"/>
        <v>0</v>
      </c>
      <c r="AD103" s="38">
        <f t="shared" si="48"/>
        <v>0</v>
      </c>
      <c r="AE103" s="38">
        <f t="shared" si="49"/>
        <v>0</v>
      </c>
      <c r="AF103" s="38">
        <f t="shared" si="50"/>
        <v>0</v>
      </c>
      <c r="AG103" s="38">
        <f t="shared" si="51"/>
        <v>0</v>
      </c>
      <c r="AH103" s="38">
        <f t="shared" si="52"/>
        <v>0</v>
      </c>
      <c r="AI103" s="38">
        <f t="shared" si="53"/>
        <v>0</v>
      </c>
      <c r="AJ103" s="39">
        <f t="shared" si="54"/>
        <v>0</v>
      </c>
      <c r="AK103" s="39">
        <f t="shared" si="55"/>
        <v>0</v>
      </c>
      <c r="AL103" s="39">
        <f t="shared" si="56"/>
        <v>0</v>
      </c>
      <c r="AM103" s="39">
        <f t="shared" si="57"/>
        <v>0</v>
      </c>
      <c r="AN103" s="39">
        <f t="shared" si="58"/>
        <v>0</v>
      </c>
      <c r="AO103" s="39">
        <f t="shared" si="59"/>
        <v>0</v>
      </c>
      <c r="AP103" s="40">
        <f t="shared" si="60"/>
        <v>0</v>
      </c>
      <c r="AQ103" s="40">
        <f t="shared" si="61"/>
        <v>0</v>
      </c>
      <c r="AR103" s="40">
        <f t="shared" si="62"/>
        <v>0</v>
      </c>
      <c r="AS103" s="40">
        <f t="shared" si="63"/>
        <v>0</v>
      </c>
      <c r="AT103" s="40">
        <f t="shared" si="64"/>
        <v>0</v>
      </c>
      <c r="AU103" s="209"/>
      <c r="AV103" s="209"/>
      <c r="AW103" s="209"/>
      <c r="AX103" s="209"/>
      <c r="AY103" s="209"/>
      <c r="AZ103" s="209"/>
      <c r="BA103" s="209"/>
      <c r="BB103" s="209"/>
      <c r="BC103" s="209"/>
      <c r="BD103" s="209"/>
      <c r="BE103" s="209"/>
      <c r="BF103" s="209"/>
      <c r="BG103" s="209"/>
      <c r="BH103" s="209"/>
      <c r="BI103" s="209"/>
      <c r="BJ103" s="41">
        <f>IF(COUNTIF(AD103:AI103,0)=0,IF(COUNTIFS(AD103:AI103,"*F*")=0,SUM(LARGE(AD103:AI103,{1,2,3,4,5})),IF(COUNTIFS(AD103:AI103,"*F*")=1,SUM(LARGE(AD103:AI103,{1,2,3,4,5})),IF(COUNTIFS(AD103:AI103,"*F*")=2,"C",IF(COUNTIFS(AD103:AI103,"*F*")&gt;2,"F")))),IF(COUNTIFS(AD103:AH103,"*F*")=0,SUM(AD103:AH103),IF(COUNTIFS(AD103:AH103,"*F*")=1,"C",IF(COUNTIFS(AD103:AH103,"*F*")&gt;=2,"F"))))</f>
        <v>0</v>
      </c>
      <c r="BK103" s="42">
        <f t="shared" si="65"/>
        <v>0</v>
      </c>
    </row>
    <row r="104" spans="1:63" s="278" customFormat="1" ht="15" customHeight="1" x14ac:dyDescent="0.25">
      <c r="A104" s="35">
        <v>102</v>
      </c>
      <c r="B104" s="36" t="s">
        <v>12</v>
      </c>
      <c r="C104" s="209"/>
      <c r="D104" s="209"/>
      <c r="E104" s="209"/>
      <c r="F104" s="209"/>
      <c r="G104" s="209"/>
      <c r="H104" s="209"/>
      <c r="I104" s="209"/>
      <c r="J104" s="209"/>
      <c r="K104" s="209"/>
      <c r="L104" s="209"/>
      <c r="M104" s="209"/>
      <c r="N104" s="209"/>
      <c r="O104" s="209"/>
      <c r="P104" s="209"/>
      <c r="Q104" s="209"/>
      <c r="R104" s="209"/>
      <c r="S104" s="209"/>
      <c r="T104" s="209"/>
      <c r="U104" s="19"/>
      <c r="V104" s="19"/>
      <c r="W104" s="19"/>
      <c r="X104" s="37">
        <f t="shared" si="42"/>
        <v>0</v>
      </c>
      <c r="Y104" s="37">
        <f t="shared" si="43"/>
        <v>0</v>
      </c>
      <c r="Z104" s="37">
        <f t="shared" si="44"/>
        <v>0</v>
      </c>
      <c r="AA104" s="37">
        <f t="shared" si="45"/>
        <v>0</v>
      </c>
      <c r="AB104" s="37">
        <f t="shared" si="46"/>
        <v>0</v>
      </c>
      <c r="AC104" s="37">
        <f t="shared" si="47"/>
        <v>0</v>
      </c>
      <c r="AD104" s="38">
        <f t="shared" si="48"/>
        <v>0</v>
      </c>
      <c r="AE104" s="38">
        <f t="shared" si="49"/>
        <v>0</v>
      </c>
      <c r="AF104" s="38">
        <f t="shared" si="50"/>
        <v>0</v>
      </c>
      <c r="AG104" s="38">
        <f t="shared" si="51"/>
        <v>0</v>
      </c>
      <c r="AH104" s="38">
        <f t="shared" si="52"/>
        <v>0</v>
      </c>
      <c r="AI104" s="38">
        <f t="shared" si="53"/>
        <v>0</v>
      </c>
      <c r="AJ104" s="39">
        <f t="shared" si="54"/>
        <v>0</v>
      </c>
      <c r="AK104" s="39">
        <f t="shared" si="55"/>
        <v>0</v>
      </c>
      <c r="AL104" s="39">
        <f t="shared" si="56"/>
        <v>0</v>
      </c>
      <c r="AM104" s="39">
        <f t="shared" si="57"/>
        <v>0</v>
      </c>
      <c r="AN104" s="39">
        <f t="shared" si="58"/>
        <v>0</v>
      </c>
      <c r="AO104" s="39">
        <f t="shared" si="59"/>
        <v>0</v>
      </c>
      <c r="AP104" s="40">
        <f t="shared" si="60"/>
        <v>0</v>
      </c>
      <c r="AQ104" s="40">
        <f t="shared" si="61"/>
        <v>0</v>
      </c>
      <c r="AR104" s="40">
        <f t="shared" si="62"/>
        <v>0</v>
      </c>
      <c r="AS104" s="40">
        <f t="shared" si="63"/>
        <v>0</v>
      </c>
      <c r="AT104" s="40">
        <f t="shared" si="64"/>
        <v>0</v>
      </c>
      <c r="AU104" s="209"/>
      <c r="AV104" s="209"/>
      <c r="AW104" s="209"/>
      <c r="AX104" s="209"/>
      <c r="AY104" s="209"/>
      <c r="AZ104" s="209"/>
      <c r="BA104" s="209"/>
      <c r="BB104" s="209"/>
      <c r="BC104" s="209"/>
      <c r="BD104" s="209"/>
      <c r="BE104" s="209"/>
      <c r="BF104" s="209"/>
      <c r="BG104" s="209"/>
      <c r="BH104" s="209"/>
      <c r="BI104" s="209"/>
      <c r="BJ104" s="41">
        <f>IF(COUNTIF(AD104:AI104,0)=0,IF(COUNTIFS(AD104:AI104,"*F*")=0,SUM(LARGE(AD104:AI104,{1,2,3,4,5})),IF(COUNTIFS(AD104:AI104,"*F*")=1,SUM(LARGE(AD104:AI104,{1,2,3,4,5})),IF(COUNTIFS(AD104:AI104,"*F*")=2,"C",IF(COUNTIFS(AD104:AI104,"*F*")&gt;2,"F")))),IF(COUNTIFS(AD104:AH104,"*F*")=0,SUM(AD104:AH104),IF(COUNTIFS(AD104:AH104,"*F*")=1,"C",IF(COUNTIFS(AD104:AH104,"*F*")&gt;=2,"F"))))</f>
        <v>0</v>
      </c>
      <c r="BK104" s="42">
        <f t="shared" si="65"/>
        <v>0</v>
      </c>
    </row>
    <row r="105" spans="1:63" s="278" customFormat="1" ht="15" customHeight="1" x14ac:dyDescent="0.25">
      <c r="A105" s="35">
        <v>103</v>
      </c>
      <c r="B105" s="36" t="s">
        <v>12</v>
      </c>
      <c r="C105" s="209"/>
      <c r="D105" s="209"/>
      <c r="E105" s="209"/>
      <c r="F105" s="209"/>
      <c r="G105" s="209"/>
      <c r="H105" s="209"/>
      <c r="I105" s="209"/>
      <c r="J105" s="209"/>
      <c r="K105" s="209"/>
      <c r="L105" s="209"/>
      <c r="M105" s="209"/>
      <c r="N105" s="209"/>
      <c r="O105" s="209"/>
      <c r="P105" s="209"/>
      <c r="Q105" s="209"/>
      <c r="R105" s="209"/>
      <c r="S105" s="209"/>
      <c r="T105" s="209"/>
      <c r="U105" s="19"/>
      <c r="V105" s="19"/>
      <c r="W105" s="19"/>
      <c r="X105" s="37">
        <f t="shared" si="42"/>
        <v>0</v>
      </c>
      <c r="Y105" s="37">
        <f t="shared" si="43"/>
        <v>0</v>
      </c>
      <c r="Z105" s="37">
        <f t="shared" si="44"/>
        <v>0</v>
      </c>
      <c r="AA105" s="37">
        <f t="shared" si="45"/>
        <v>0</v>
      </c>
      <c r="AB105" s="37">
        <f t="shared" si="46"/>
        <v>0</v>
      </c>
      <c r="AC105" s="37">
        <f t="shared" si="47"/>
        <v>0</v>
      </c>
      <c r="AD105" s="38">
        <f t="shared" si="48"/>
        <v>0</v>
      </c>
      <c r="AE105" s="38">
        <f t="shared" si="49"/>
        <v>0</v>
      </c>
      <c r="AF105" s="38">
        <f t="shared" si="50"/>
        <v>0</v>
      </c>
      <c r="AG105" s="38">
        <f t="shared" si="51"/>
        <v>0</v>
      </c>
      <c r="AH105" s="38">
        <f t="shared" si="52"/>
        <v>0</v>
      </c>
      <c r="AI105" s="38">
        <f t="shared" si="53"/>
        <v>0</v>
      </c>
      <c r="AJ105" s="39">
        <f t="shared" si="54"/>
        <v>0</v>
      </c>
      <c r="AK105" s="39">
        <f t="shared" si="55"/>
        <v>0</v>
      </c>
      <c r="AL105" s="39">
        <f t="shared" si="56"/>
        <v>0</v>
      </c>
      <c r="AM105" s="39">
        <f t="shared" si="57"/>
        <v>0</v>
      </c>
      <c r="AN105" s="39">
        <f t="shared" si="58"/>
        <v>0</v>
      </c>
      <c r="AO105" s="39">
        <f t="shared" si="59"/>
        <v>0</v>
      </c>
      <c r="AP105" s="40">
        <f t="shared" si="60"/>
        <v>0</v>
      </c>
      <c r="AQ105" s="40">
        <f t="shared" si="61"/>
        <v>0</v>
      </c>
      <c r="AR105" s="40">
        <f t="shared" si="62"/>
        <v>0</v>
      </c>
      <c r="AS105" s="40">
        <f t="shared" si="63"/>
        <v>0</v>
      </c>
      <c r="AT105" s="40">
        <f t="shared" si="64"/>
        <v>0</v>
      </c>
      <c r="AU105" s="209"/>
      <c r="AV105" s="209"/>
      <c r="AW105" s="209"/>
      <c r="AX105" s="209"/>
      <c r="AY105" s="209"/>
      <c r="AZ105" s="209"/>
      <c r="BA105" s="209"/>
      <c r="BB105" s="209"/>
      <c r="BC105" s="209"/>
      <c r="BD105" s="209"/>
      <c r="BE105" s="209"/>
      <c r="BF105" s="209"/>
      <c r="BG105" s="209"/>
      <c r="BH105" s="209"/>
      <c r="BI105" s="209"/>
      <c r="BJ105" s="41">
        <f>IF(COUNTIF(AD105:AI105,0)=0,IF(COUNTIFS(AD105:AI105,"*F*")=0,SUM(LARGE(AD105:AI105,{1,2,3,4,5})),IF(COUNTIFS(AD105:AI105,"*F*")=1,SUM(LARGE(AD105:AI105,{1,2,3,4,5})),IF(COUNTIFS(AD105:AI105,"*F*")=2,"C",IF(COUNTIFS(AD105:AI105,"*F*")&gt;2,"F")))),IF(COUNTIFS(AD105:AH105,"*F*")=0,SUM(AD105:AH105),IF(COUNTIFS(AD105:AH105,"*F*")=1,"C",IF(COUNTIFS(AD105:AH105,"*F*")&gt;=2,"F"))))</f>
        <v>0</v>
      </c>
      <c r="BK105" s="42">
        <f t="shared" si="65"/>
        <v>0</v>
      </c>
    </row>
    <row r="106" spans="1:63" s="278" customFormat="1" ht="15" customHeight="1" x14ac:dyDescent="0.25">
      <c r="A106" s="35">
        <v>104</v>
      </c>
      <c r="B106" s="36" t="s">
        <v>12</v>
      </c>
      <c r="C106" s="209"/>
      <c r="D106" s="209"/>
      <c r="E106" s="209"/>
      <c r="F106" s="209"/>
      <c r="G106" s="209"/>
      <c r="H106" s="209"/>
      <c r="I106" s="209"/>
      <c r="J106" s="209"/>
      <c r="K106" s="209"/>
      <c r="L106" s="209"/>
      <c r="M106" s="209"/>
      <c r="N106" s="209"/>
      <c r="O106" s="209"/>
      <c r="P106" s="209"/>
      <c r="Q106" s="209"/>
      <c r="R106" s="209"/>
      <c r="S106" s="209"/>
      <c r="T106" s="209"/>
      <c r="U106" s="19"/>
      <c r="V106" s="19"/>
      <c r="W106" s="19"/>
      <c r="X106" s="37">
        <f t="shared" si="42"/>
        <v>0</v>
      </c>
      <c r="Y106" s="37">
        <f t="shared" si="43"/>
        <v>0</v>
      </c>
      <c r="Z106" s="37">
        <f t="shared" si="44"/>
        <v>0</v>
      </c>
      <c r="AA106" s="37">
        <f t="shared" si="45"/>
        <v>0</v>
      </c>
      <c r="AB106" s="37">
        <f t="shared" si="46"/>
        <v>0</v>
      </c>
      <c r="AC106" s="37">
        <f t="shared" si="47"/>
        <v>0</v>
      </c>
      <c r="AD106" s="38">
        <f t="shared" si="48"/>
        <v>0</v>
      </c>
      <c r="AE106" s="38">
        <f t="shared" si="49"/>
        <v>0</v>
      </c>
      <c r="AF106" s="38">
        <f t="shared" si="50"/>
        <v>0</v>
      </c>
      <c r="AG106" s="38">
        <f t="shared" si="51"/>
        <v>0</v>
      </c>
      <c r="AH106" s="38">
        <f t="shared" si="52"/>
        <v>0</v>
      </c>
      <c r="AI106" s="38">
        <f t="shared" si="53"/>
        <v>0</v>
      </c>
      <c r="AJ106" s="39">
        <f t="shared" si="54"/>
        <v>0</v>
      </c>
      <c r="AK106" s="39">
        <f t="shared" si="55"/>
        <v>0</v>
      </c>
      <c r="AL106" s="39">
        <f t="shared" si="56"/>
        <v>0</v>
      </c>
      <c r="AM106" s="39">
        <f t="shared" si="57"/>
        <v>0</v>
      </c>
      <c r="AN106" s="39">
        <f t="shared" si="58"/>
        <v>0</v>
      </c>
      <c r="AO106" s="39">
        <f t="shared" si="59"/>
        <v>0</v>
      </c>
      <c r="AP106" s="40">
        <f t="shared" si="60"/>
        <v>0</v>
      </c>
      <c r="AQ106" s="40">
        <f t="shared" si="61"/>
        <v>0</v>
      </c>
      <c r="AR106" s="40">
        <f t="shared" si="62"/>
        <v>0</v>
      </c>
      <c r="AS106" s="40">
        <f t="shared" si="63"/>
        <v>0</v>
      </c>
      <c r="AT106" s="40">
        <f t="shared" si="64"/>
        <v>0</v>
      </c>
      <c r="AU106" s="209"/>
      <c r="AV106" s="209"/>
      <c r="AW106" s="209"/>
      <c r="AX106" s="209"/>
      <c r="AY106" s="209"/>
      <c r="AZ106" s="209"/>
      <c r="BA106" s="209"/>
      <c r="BB106" s="209"/>
      <c r="BC106" s="209"/>
      <c r="BD106" s="209"/>
      <c r="BE106" s="209"/>
      <c r="BF106" s="209"/>
      <c r="BG106" s="209"/>
      <c r="BH106" s="209"/>
      <c r="BI106" s="209"/>
      <c r="BJ106" s="41">
        <f>IF(COUNTIF(AD106:AI106,0)=0,IF(COUNTIFS(AD106:AI106,"*F*")=0,SUM(LARGE(AD106:AI106,{1,2,3,4,5})),IF(COUNTIFS(AD106:AI106,"*F*")=1,SUM(LARGE(AD106:AI106,{1,2,3,4,5})),IF(COUNTIFS(AD106:AI106,"*F*")=2,"C",IF(COUNTIFS(AD106:AI106,"*F*")&gt;2,"F")))),IF(COUNTIFS(AD106:AH106,"*F*")=0,SUM(AD106:AH106),IF(COUNTIFS(AD106:AH106,"*F*")=1,"C",IF(COUNTIFS(AD106:AH106,"*F*")&gt;=2,"F"))))</f>
        <v>0</v>
      </c>
      <c r="BK106" s="42">
        <f t="shared" si="65"/>
        <v>0</v>
      </c>
    </row>
    <row r="107" spans="1:63" s="278" customFormat="1" ht="15" customHeight="1" x14ac:dyDescent="0.25">
      <c r="A107" s="35">
        <v>105</v>
      </c>
      <c r="B107" s="36" t="s">
        <v>12</v>
      </c>
      <c r="C107" s="209"/>
      <c r="D107" s="209"/>
      <c r="E107" s="209"/>
      <c r="F107" s="209"/>
      <c r="G107" s="209"/>
      <c r="H107" s="209"/>
      <c r="I107" s="209"/>
      <c r="J107" s="209"/>
      <c r="K107" s="209"/>
      <c r="L107" s="209"/>
      <c r="M107" s="209"/>
      <c r="N107" s="209"/>
      <c r="O107" s="209"/>
      <c r="P107" s="209"/>
      <c r="Q107" s="209"/>
      <c r="R107" s="209"/>
      <c r="S107" s="209"/>
      <c r="T107" s="209"/>
      <c r="U107" s="19"/>
      <c r="V107" s="19"/>
      <c r="W107" s="19"/>
      <c r="X107" s="37">
        <f t="shared" si="42"/>
        <v>0</v>
      </c>
      <c r="Y107" s="37">
        <f t="shared" si="43"/>
        <v>0</v>
      </c>
      <c r="Z107" s="37">
        <f t="shared" si="44"/>
        <v>0</v>
      </c>
      <c r="AA107" s="37">
        <f t="shared" si="45"/>
        <v>0</v>
      </c>
      <c r="AB107" s="37">
        <f t="shared" si="46"/>
        <v>0</v>
      </c>
      <c r="AC107" s="37">
        <f t="shared" si="47"/>
        <v>0</v>
      </c>
      <c r="AD107" s="38">
        <f t="shared" si="48"/>
        <v>0</v>
      </c>
      <c r="AE107" s="38">
        <f t="shared" si="49"/>
        <v>0</v>
      </c>
      <c r="AF107" s="38">
        <f t="shared" si="50"/>
        <v>0</v>
      </c>
      <c r="AG107" s="38">
        <f t="shared" si="51"/>
        <v>0</v>
      </c>
      <c r="AH107" s="38">
        <f t="shared" si="52"/>
        <v>0</v>
      </c>
      <c r="AI107" s="38">
        <f t="shared" si="53"/>
        <v>0</v>
      </c>
      <c r="AJ107" s="39">
        <f t="shared" si="54"/>
        <v>0</v>
      </c>
      <c r="AK107" s="39">
        <f t="shared" si="55"/>
        <v>0</v>
      </c>
      <c r="AL107" s="39">
        <f t="shared" si="56"/>
        <v>0</v>
      </c>
      <c r="AM107" s="39">
        <f t="shared" si="57"/>
        <v>0</v>
      </c>
      <c r="AN107" s="39">
        <f t="shared" si="58"/>
        <v>0</v>
      </c>
      <c r="AO107" s="39">
        <f t="shared" si="59"/>
        <v>0</v>
      </c>
      <c r="AP107" s="40">
        <f t="shared" si="60"/>
        <v>0</v>
      </c>
      <c r="AQ107" s="40">
        <f t="shared" si="61"/>
        <v>0</v>
      </c>
      <c r="AR107" s="40">
        <f t="shared" si="62"/>
        <v>0</v>
      </c>
      <c r="AS107" s="40">
        <f t="shared" si="63"/>
        <v>0</v>
      </c>
      <c r="AT107" s="40">
        <f t="shared" si="64"/>
        <v>0</v>
      </c>
      <c r="AU107" s="209"/>
      <c r="AV107" s="209"/>
      <c r="AW107" s="209"/>
      <c r="AX107" s="209"/>
      <c r="AY107" s="209"/>
      <c r="AZ107" s="209"/>
      <c r="BA107" s="209"/>
      <c r="BB107" s="209"/>
      <c r="BC107" s="209"/>
      <c r="BD107" s="209"/>
      <c r="BE107" s="209"/>
      <c r="BF107" s="209"/>
      <c r="BG107" s="209"/>
      <c r="BH107" s="209"/>
      <c r="BI107" s="209"/>
      <c r="BJ107" s="41">
        <f>IF(COUNTIF(AD107:AI107,0)=0,IF(COUNTIFS(AD107:AI107,"*F*")=0,SUM(LARGE(AD107:AI107,{1,2,3,4,5})),IF(COUNTIFS(AD107:AI107,"*F*")=1,SUM(LARGE(AD107:AI107,{1,2,3,4,5})),IF(COUNTIFS(AD107:AI107,"*F*")=2,"C",IF(COUNTIFS(AD107:AI107,"*F*")&gt;2,"F")))),IF(COUNTIFS(AD107:AH107,"*F*")=0,SUM(AD107:AH107),IF(COUNTIFS(AD107:AH107,"*F*")=1,"C",IF(COUNTIFS(AD107:AH107,"*F*")&gt;=2,"F"))))</f>
        <v>0</v>
      </c>
      <c r="BK107" s="42">
        <f t="shared" si="65"/>
        <v>0</v>
      </c>
    </row>
    <row r="108" spans="1:63" s="278" customFormat="1" ht="15" customHeight="1" x14ac:dyDescent="0.25">
      <c r="A108" s="35">
        <v>106</v>
      </c>
      <c r="B108" s="36" t="s">
        <v>12</v>
      </c>
      <c r="C108" s="209"/>
      <c r="D108" s="209"/>
      <c r="E108" s="209"/>
      <c r="F108" s="209"/>
      <c r="G108" s="209"/>
      <c r="H108" s="209"/>
      <c r="I108" s="209"/>
      <c r="J108" s="209"/>
      <c r="K108" s="209"/>
      <c r="L108" s="209"/>
      <c r="M108" s="209"/>
      <c r="N108" s="209"/>
      <c r="O108" s="209"/>
      <c r="P108" s="209"/>
      <c r="Q108" s="209"/>
      <c r="R108" s="209"/>
      <c r="S108" s="209"/>
      <c r="T108" s="209"/>
      <c r="U108" s="19"/>
      <c r="V108" s="19"/>
      <c r="W108" s="19"/>
      <c r="X108" s="37">
        <f t="shared" si="42"/>
        <v>0</v>
      </c>
      <c r="Y108" s="37">
        <f t="shared" si="43"/>
        <v>0</v>
      </c>
      <c r="Z108" s="37">
        <f t="shared" si="44"/>
        <v>0</v>
      </c>
      <c r="AA108" s="37">
        <f t="shared" si="45"/>
        <v>0</v>
      </c>
      <c r="AB108" s="37">
        <f t="shared" si="46"/>
        <v>0</v>
      </c>
      <c r="AC108" s="37">
        <f t="shared" si="47"/>
        <v>0</v>
      </c>
      <c r="AD108" s="38">
        <f t="shared" si="48"/>
        <v>0</v>
      </c>
      <c r="AE108" s="38">
        <f t="shared" si="49"/>
        <v>0</v>
      </c>
      <c r="AF108" s="38">
        <f t="shared" si="50"/>
        <v>0</v>
      </c>
      <c r="AG108" s="38">
        <f t="shared" si="51"/>
        <v>0</v>
      </c>
      <c r="AH108" s="38">
        <f t="shared" si="52"/>
        <v>0</v>
      </c>
      <c r="AI108" s="38">
        <f t="shared" si="53"/>
        <v>0</v>
      </c>
      <c r="AJ108" s="39">
        <f t="shared" si="54"/>
        <v>0</v>
      </c>
      <c r="AK108" s="39">
        <f t="shared" si="55"/>
        <v>0</v>
      </c>
      <c r="AL108" s="39">
        <f t="shared" si="56"/>
        <v>0</v>
      </c>
      <c r="AM108" s="39">
        <f t="shared" si="57"/>
        <v>0</v>
      </c>
      <c r="AN108" s="39">
        <f t="shared" si="58"/>
        <v>0</v>
      </c>
      <c r="AO108" s="39">
        <f t="shared" si="59"/>
        <v>0</v>
      </c>
      <c r="AP108" s="40">
        <f t="shared" si="60"/>
        <v>0</v>
      </c>
      <c r="AQ108" s="40">
        <f t="shared" si="61"/>
        <v>0</v>
      </c>
      <c r="AR108" s="40">
        <f t="shared" si="62"/>
        <v>0</v>
      </c>
      <c r="AS108" s="40">
        <f t="shared" si="63"/>
        <v>0</v>
      </c>
      <c r="AT108" s="40">
        <f t="shared" si="64"/>
        <v>0</v>
      </c>
      <c r="AU108" s="209"/>
      <c r="AV108" s="209"/>
      <c r="AW108" s="209"/>
      <c r="AX108" s="209"/>
      <c r="AY108" s="209"/>
      <c r="AZ108" s="209"/>
      <c r="BA108" s="209"/>
      <c r="BB108" s="209"/>
      <c r="BC108" s="209"/>
      <c r="BD108" s="209"/>
      <c r="BE108" s="209"/>
      <c r="BF108" s="209"/>
      <c r="BG108" s="209"/>
      <c r="BH108" s="209"/>
      <c r="BI108" s="209"/>
      <c r="BJ108" s="41">
        <f>IF(COUNTIF(AD108:AI108,0)=0,IF(COUNTIFS(AD108:AI108,"*F*")=0,SUM(LARGE(AD108:AI108,{1,2,3,4,5})),IF(COUNTIFS(AD108:AI108,"*F*")=1,SUM(LARGE(AD108:AI108,{1,2,3,4,5})),IF(COUNTIFS(AD108:AI108,"*F*")=2,"C",IF(COUNTIFS(AD108:AI108,"*F*")&gt;2,"F")))),IF(COUNTIFS(AD108:AH108,"*F*")=0,SUM(AD108:AH108),IF(COUNTIFS(AD108:AH108,"*F*")=1,"C",IF(COUNTIFS(AD108:AH108,"*F*")&gt;=2,"F"))))</f>
        <v>0</v>
      </c>
      <c r="BK108" s="42">
        <f t="shared" si="65"/>
        <v>0</v>
      </c>
    </row>
    <row r="109" spans="1:63" s="278" customFormat="1" ht="15" customHeight="1" x14ac:dyDescent="0.25">
      <c r="A109" s="35">
        <v>107</v>
      </c>
      <c r="B109" s="36" t="s">
        <v>12</v>
      </c>
      <c r="C109" s="209"/>
      <c r="D109" s="209"/>
      <c r="E109" s="209"/>
      <c r="F109" s="209"/>
      <c r="G109" s="209"/>
      <c r="H109" s="209"/>
      <c r="I109" s="209"/>
      <c r="J109" s="209"/>
      <c r="K109" s="209"/>
      <c r="L109" s="209"/>
      <c r="M109" s="209"/>
      <c r="N109" s="209"/>
      <c r="O109" s="209"/>
      <c r="P109" s="209"/>
      <c r="Q109" s="209"/>
      <c r="R109" s="209"/>
      <c r="S109" s="209"/>
      <c r="T109" s="209"/>
      <c r="U109" s="19"/>
      <c r="V109" s="19"/>
      <c r="W109" s="19"/>
      <c r="X109" s="37">
        <f t="shared" si="42"/>
        <v>0</v>
      </c>
      <c r="Y109" s="37">
        <f t="shared" si="43"/>
        <v>0</v>
      </c>
      <c r="Z109" s="37">
        <f t="shared" si="44"/>
        <v>0</v>
      </c>
      <c r="AA109" s="37">
        <f t="shared" si="45"/>
        <v>0</v>
      </c>
      <c r="AB109" s="37">
        <f t="shared" si="46"/>
        <v>0</v>
      </c>
      <c r="AC109" s="37">
        <f t="shared" si="47"/>
        <v>0</v>
      </c>
      <c r="AD109" s="38">
        <f t="shared" si="48"/>
        <v>0</v>
      </c>
      <c r="AE109" s="38">
        <f t="shared" si="49"/>
        <v>0</v>
      </c>
      <c r="AF109" s="38">
        <f t="shared" si="50"/>
        <v>0</v>
      </c>
      <c r="AG109" s="38">
        <f t="shared" si="51"/>
        <v>0</v>
      </c>
      <c r="AH109" s="38">
        <f t="shared" si="52"/>
        <v>0</v>
      </c>
      <c r="AI109" s="38">
        <f t="shared" si="53"/>
        <v>0</v>
      </c>
      <c r="AJ109" s="39">
        <f t="shared" si="54"/>
        <v>0</v>
      </c>
      <c r="AK109" s="39">
        <f t="shared" si="55"/>
        <v>0</v>
      </c>
      <c r="AL109" s="39">
        <f t="shared" si="56"/>
        <v>0</v>
      </c>
      <c r="AM109" s="39">
        <f t="shared" si="57"/>
        <v>0</v>
      </c>
      <c r="AN109" s="39">
        <f t="shared" si="58"/>
        <v>0</v>
      </c>
      <c r="AO109" s="39">
        <f t="shared" si="59"/>
        <v>0</v>
      </c>
      <c r="AP109" s="40">
        <f t="shared" si="60"/>
        <v>0</v>
      </c>
      <c r="AQ109" s="40">
        <f t="shared" si="61"/>
        <v>0</v>
      </c>
      <c r="AR109" s="40">
        <f t="shared" si="62"/>
        <v>0</v>
      </c>
      <c r="AS109" s="40">
        <f t="shared" si="63"/>
        <v>0</v>
      </c>
      <c r="AT109" s="40">
        <f t="shared" si="64"/>
        <v>0</v>
      </c>
      <c r="AU109" s="209"/>
      <c r="AV109" s="209"/>
      <c r="AW109" s="209"/>
      <c r="AX109" s="209"/>
      <c r="AY109" s="209"/>
      <c r="AZ109" s="209"/>
      <c r="BA109" s="209"/>
      <c r="BB109" s="209"/>
      <c r="BC109" s="209"/>
      <c r="BD109" s="209"/>
      <c r="BE109" s="209"/>
      <c r="BF109" s="209"/>
      <c r="BG109" s="209"/>
      <c r="BH109" s="209"/>
      <c r="BI109" s="209"/>
      <c r="BJ109" s="41">
        <f>IF(COUNTIF(AD109:AI109,0)=0,IF(COUNTIFS(AD109:AI109,"*F*")=0,SUM(LARGE(AD109:AI109,{1,2,3,4,5})),IF(COUNTIFS(AD109:AI109,"*F*")=1,SUM(LARGE(AD109:AI109,{1,2,3,4,5})),IF(COUNTIFS(AD109:AI109,"*F*")=2,"C",IF(COUNTIFS(AD109:AI109,"*F*")&gt;2,"F")))),IF(COUNTIFS(AD109:AH109,"*F*")=0,SUM(AD109:AH109),IF(COUNTIFS(AD109:AH109,"*F*")=1,"C",IF(COUNTIFS(AD109:AH109,"*F*")&gt;=2,"F"))))</f>
        <v>0</v>
      </c>
      <c r="BK109" s="42">
        <f t="shared" si="65"/>
        <v>0</v>
      </c>
    </row>
    <row r="110" spans="1:63" s="278" customFormat="1" ht="15" customHeight="1" x14ac:dyDescent="0.25">
      <c r="A110" s="35">
        <v>108</v>
      </c>
      <c r="B110" s="36" t="s">
        <v>12</v>
      </c>
      <c r="C110" s="209"/>
      <c r="D110" s="209"/>
      <c r="E110" s="209"/>
      <c r="F110" s="209"/>
      <c r="G110" s="209"/>
      <c r="H110" s="209"/>
      <c r="I110" s="209"/>
      <c r="J110" s="209"/>
      <c r="K110" s="209"/>
      <c r="L110" s="209"/>
      <c r="M110" s="209"/>
      <c r="N110" s="209"/>
      <c r="O110" s="209"/>
      <c r="P110" s="209"/>
      <c r="Q110" s="209"/>
      <c r="R110" s="209"/>
      <c r="S110" s="209"/>
      <c r="T110" s="209"/>
      <c r="U110" s="19"/>
      <c r="V110" s="19"/>
      <c r="W110" s="19"/>
      <c r="X110" s="37">
        <f t="shared" si="42"/>
        <v>0</v>
      </c>
      <c r="Y110" s="37">
        <f t="shared" si="43"/>
        <v>0</v>
      </c>
      <c r="Z110" s="37">
        <f t="shared" si="44"/>
        <v>0</v>
      </c>
      <c r="AA110" s="37">
        <f t="shared" si="45"/>
        <v>0</v>
      </c>
      <c r="AB110" s="37">
        <f t="shared" si="46"/>
        <v>0</v>
      </c>
      <c r="AC110" s="37">
        <f t="shared" si="47"/>
        <v>0</v>
      </c>
      <c r="AD110" s="38">
        <f t="shared" si="48"/>
        <v>0</v>
      </c>
      <c r="AE110" s="38">
        <f t="shared" si="49"/>
        <v>0</v>
      </c>
      <c r="AF110" s="38">
        <f t="shared" si="50"/>
        <v>0</v>
      </c>
      <c r="AG110" s="38">
        <f t="shared" si="51"/>
        <v>0</v>
      </c>
      <c r="AH110" s="38">
        <f t="shared" si="52"/>
        <v>0</v>
      </c>
      <c r="AI110" s="38">
        <f t="shared" si="53"/>
        <v>0</v>
      </c>
      <c r="AJ110" s="39">
        <f t="shared" si="54"/>
        <v>0</v>
      </c>
      <c r="AK110" s="39">
        <f t="shared" si="55"/>
        <v>0</v>
      </c>
      <c r="AL110" s="39">
        <f t="shared" si="56"/>
        <v>0</v>
      </c>
      <c r="AM110" s="39">
        <f t="shared" si="57"/>
        <v>0</v>
      </c>
      <c r="AN110" s="39">
        <f t="shared" si="58"/>
        <v>0</v>
      </c>
      <c r="AO110" s="39">
        <f t="shared" si="59"/>
        <v>0</v>
      </c>
      <c r="AP110" s="40">
        <f t="shared" si="60"/>
        <v>0</v>
      </c>
      <c r="AQ110" s="40">
        <f t="shared" si="61"/>
        <v>0</v>
      </c>
      <c r="AR110" s="40">
        <f t="shared" si="62"/>
        <v>0</v>
      </c>
      <c r="AS110" s="40">
        <f t="shared" si="63"/>
        <v>0</v>
      </c>
      <c r="AT110" s="40">
        <f t="shared" si="64"/>
        <v>0</v>
      </c>
      <c r="AU110" s="209"/>
      <c r="AV110" s="209"/>
      <c r="AW110" s="209"/>
      <c r="AX110" s="209"/>
      <c r="AY110" s="209"/>
      <c r="AZ110" s="209"/>
      <c r="BA110" s="209"/>
      <c r="BB110" s="209"/>
      <c r="BC110" s="209"/>
      <c r="BD110" s="209"/>
      <c r="BE110" s="209"/>
      <c r="BF110" s="209"/>
      <c r="BG110" s="209"/>
      <c r="BH110" s="209"/>
      <c r="BI110" s="209"/>
      <c r="BJ110" s="41">
        <f>IF(COUNTIF(AD110:AI110,0)=0,IF(COUNTIFS(AD110:AI110,"*F*")=0,SUM(LARGE(AD110:AI110,{1,2,3,4,5})),IF(COUNTIFS(AD110:AI110,"*F*")=1,SUM(LARGE(AD110:AI110,{1,2,3,4,5})),IF(COUNTIFS(AD110:AI110,"*F*")=2,"C",IF(COUNTIFS(AD110:AI110,"*F*")&gt;2,"F")))),IF(COUNTIFS(AD110:AH110,"*F*")=0,SUM(AD110:AH110),IF(COUNTIFS(AD110:AH110,"*F*")=1,"C",IF(COUNTIFS(AD110:AH110,"*F*")&gt;=2,"F"))))</f>
        <v>0</v>
      </c>
      <c r="BK110" s="42">
        <f t="shared" si="65"/>
        <v>0</v>
      </c>
    </row>
    <row r="111" spans="1:63" s="278" customFormat="1" ht="15" customHeight="1" x14ac:dyDescent="0.25">
      <c r="A111" s="35">
        <v>109</v>
      </c>
      <c r="B111" s="36" t="s">
        <v>12</v>
      </c>
      <c r="C111" s="209"/>
      <c r="D111" s="209"/>
      <c r="E111" s="209"/>
      <c r="F111" s="209"/>
      <c r="G111" s="209"/>
      <c r="H111" s="209"/>
      <c r="I111" s="209"/>
      <c r="J111" s="209"/>
      <c r="K111" s="209"/>
      <c r="L111" s="209"/>
      <c r="M111" s="209"/>
      <c r="N111" s="209"/>
      <c r="O111" s="209"/>
      <c r="P111" s="209"/>
      <c r="Q111" s="209"/>
      <c r="R111" s="209"/>
      <c r="S111" s="209"/>
      <c r="T111" s="209"/>
      <c r="U111" s="19"/>
      <c r="V111" s="19"/>
      <c r="W111" s="19"/>
      <c r="X111" s="37">
        <f t="shared" si="42"/>
        <v>0</v>
      </c>
      <c r="Y111" s="37">
        <f t="shared" si="43"/>
        <v>0</v>
      </c>
      <c r="Z111" s="37">
        <f t="shared" si="44"/>
        <v>0</v>
      </c>
      <c r="AA111" s="37">
        <f t="shared" si="45"/>
        <v>0</v>
      </c>
      <c r="AB111" s="37">
        <f t="shared" si="46"/>
        <v>0</v>
      </c>
      <c r="AC111" s="37">
        <f t="shared" si="47"/>
        <v>0</v>
      </c>
      <c r="AD111" s="38">
        <f t="shared" si="48"/>
        <v>0</v>
      </c>
      <c r="AE111" s="38">
        <f t="shared" si="49"/>
        <v>0</v>
      </c>
      <c r="AF111" s="38">
        <f t="shared" si="50"/>
        <v>0</v>
      </c>
      <c r="AG111" s="38">
        <f t="shared" si="51"/>
        <v>0</v>
      </c>
      <c r="AH111" s="38">
        <f t="shared" si="52"/>
        <v>0</v>
      </c>
      <c r="AI111" s="38">
        <f t="shared" si="53"/>
        <v>0</v>
      </c>
      <c r="AJ111" s="39">
        <f t="shared" si="54"/>
        <v>0</v>
      </c>
      <c r="AK111" s="39">
        <f t="shared" si="55"/>
        <v>0</v>
      </c>
      <c r="AL111" s="39">
        <f t="shared" si="56"/>
        <v>0</v>
      </c>
      <c r="AM111" s="39">
        <f t="shared" si="57"/>
        <v>0</v>
      </c>
      <c r="AN111" s="39">
        <f t="shared" si="58"/>
        <v>0</v>
      </c>
      <c r="AO111" s="39">
        <f t="shared" si="59"/>
        <v>0</v>
      </c>
      <c r="AP111" s="40">
        <f t="shared" si="60"/>
        <v>0</v>
      </c>
      <c r="AQ111" s="40">
        <f t="shared" si="61"/>
        <v>0</v>
      </c>
      <c r="AR111" s="40">
        <f t="shared" si="62"/>
        <v>0</v>
      </c>
      <c r="AS111" s="40">
        <f t="shared" si="63"/>
        <v>0</v>
      </c>
      <c r="AT111" s="40">
        <f t="shared" si="64"/>
        <v>0</v>
      </c>
      <c r="AU111" s="209"/>
      <c r="AV111" s="209"/>
      <c r="AW111" s="209"/>
      <c r="AX111" s="209"/>
      <c r="AY111" s="209"/>
      <c r="AZ111" s="209"/>
      <c r="BA111" s="209"/>
      <c r="BB111" s="209"/>
      <c r="BC111" s="209"/>
      <c r="BD111" s="209"/>
      <c r="BE111" s="209"/>
      <c r="BF111" s="209"/>
      <c r="BG111" s="209"/>
      <c r="BH111" s="209"/>
      <c r="BI111" s="209"/>
      <c r="BJ111" s="41">
        <f>IF(COUNTIF(AD111:AI111,0)=0,IF(COUNTIFS(AD111:AI111,"*F*")=0,SUM(LARGE(AD111:AI111,{1,2,3,4,5})),IF(COUNTIFS(AD111:AI111,"*F*")=1,SUM(LARGE(AD111:AI111,{1,2,3,4,5})),IF(COUNTIFS(AD111:AI111,"*F*")=2,"C",IF(COUNTIFS(AD111:AI111,"*F*")&gt;2,"F")))),IF(COUNTIFS(AD111:AH111,"*F*")=0,SUM(AD111:AH111),IF(COUNTIFS(AD111:AH111,"*F*")=1,"C",IF(COUNTIFS(AD111:AH111,"*F*")&gt;=2,"F"))))</f>
        <v>0</v>
      </c>
      <c r="BK111" s="42">
        <f t="shared" si="65"/>
        <v>0</v>
      </c>
    </row>
    <row r="112" spans="1:63" s="278" customFormat="1" ht="15" customHeight="1" x14ac:dyDescent="0.25">
      <c r="A112" s="35">
        <v>110</v>
      </c>
      <c r="B112" s="36" t="s">
        <v>12</v>
      </c>
      <c r="C112" s="209"/>
      <c r="D112" s="209"/>
      <c r="E112" s="209"/>
      <c r="F112" s="209"/>
      <c r="G112" s="209"/>
      <c r="H112" s="209"/>
      <c r="I112" s="209"/>
      <c r="J112" s="209"/>
      <c r="K112" s="209"/>
      <c r="L112" s="209"/>
      <c r="M112" s="209"/>
      <c r="N112" s="209"/>
      <c r="O112" s="209"/>
      <c r="P112" s="209"/>
      <c r="Q112" s="209"/>
      <c r="R112" s="209"/>
      <c r="S112" s="209"/>
      <c r="T112" s="209"/>
      <c r="U112" s="19"/>
      <c r="V112" s="19"/>
      <c r="W112" s="19"/>
      <c r="X112" s="37">
        <f t="shared" si="42"/>
        <v>0</v>
      </c>
      <c r="Y112" s="37">
        <f t="shared" si="43"/>
        <v>0</v>
      </c>
      <c r="Z112" s="37">
        <f t="shared" si="44"/>
        <v>0</v>
      </c>
      <c r="AA112" s="37">
        <f t="shared" si="45"/>
        <v>0</v>
      </c>
      <c r="AB112" s="37">
        <f t="shared" si="46"/>
        <v>0</v>
      </c>
      <c r="AC112" s="37">
        <f t="shared" si="47"/>
        <v>0</v>
      </c>
      <c r="AD112" s="38">
        <f t="shared" si="48"/>
        <v>0</v>
      </c>
      <c r="AE112" s="38">
        <f t="shared" si="49"/>
        <v>0</v>
      </c>
      <c r="AF112" s="38">
        <f t="shared" si="50"/>
        <v>0</v>
      </c>
      <c r="AG112" s="38">
        <f t="shared" si="51"/>
        <v>0</v>
      </c>
      <c r="AH112" s="38">
        <f t="shared" si="52"/>
        <v>0</v>
      </c>
      <c r="AI112" s="38">
        <f t="shared" si="53"/>
        <v>0</v>
      </c>
      <c r="AJ112" s="39">
        <f t="shared" si="54"/>
        <v>0</v>
      </c>
      <c r="AK112" s="39">
        <f t="shared" si="55"/>
        <v>0</v>
      </c>
      <c r="AL112" s="39">
        <f t="shared" si="56"/>
        <v>0</v>
      </c>
      <c r="AM112" s="39">
        <f t="shared" si="57"/>
        <v>0</v>
      </c>
      <c r="AN112" s="39">
        <f t="shared" si="58"/>
        <v>0</v>
      </c>
      <c r="AO112" s="39">
        <f t="shared" si="59"/>
        <v>0</v>
      </c>
      <c r="AP112" s="40">
        <f t="shared" si="60"/>
        <v>0</v>
      </c>
      <c r="AQ112" s="40">
        <f t="shared" si="61"/>
        <v>0</v>
      </c>
      <c r="AR112" s="40">
        <f t="shared" si="62"/>
        <v>0</v>
      </c>
      <c r="AS112" s="40">
        <f t="shared" si="63"/>
        <v>0</v>
      </c>
      <c r="AT112" s="40">
        <f t="shared" si="64"/>
        <v>0</v>
      </c>
      <c r="AU112" s="209"/>
      <c r="AV112" s="209"/>
      <c r="AW112" s="209"/>
      <c r="AX112" s="209"/>
      <c r="AY112" s="209"/>
      <c r="AZ112" s="209"/>
      <c r="BA112" s="209"/>
      <c r="BB112" s="209"/>
      <c r="BC112" s="209"/>
      <c r="BD112" s="209"/>
      <c r="BE112" s="209"/>
      <c r="BF112" s="209"/>
      <c r="BG112" s="209"/>
      <c r="BH112" s="209"/>
      <c r="BI112" s="209"/>
      <c r="BJ112" s="41">
        <f>IF(COUNTIF(AD112:AI112,0)=0,IF(COUNTIFS(AD112:AI112,"*F*")=0,SUM(LARGE(AD112:AI112,{1,2,3,4,5})),IF(COUNTIFS(AD112:AI112,"*F*")=1,SUM(LARGE(AD112:AI112,{1,2,3,4,5})),IF(COUNTIFS(AD112:AI112,"*F*")=2,"C",IF(COUNTIFS(AD112:AI112,"*F*")&gt;2,"F")))),IF(COUNTIFS(AD112:AH112,"*F*")=0,SUM(AD112:AH112),IF(COUNTIFS(AD112:AH112,"*F*")=1,"C",IF(COUNTIFS(AD112:AH112,"*F*")&gt;=2,"F"))))</f>
        <v>0</v>
      </c>
      <c r="BK112" s="42">
        <f t="shared" si="65"/>
        <v>0</v>
      </c>
    </row>
    <row r="113" spans="1:63" s="278" customFormat="1" ht="15" customHeight="1" x14ac:dyDescent="0.25">
      <c r="A113" s="35">
        <v>111</v>
      </c>
      <c r="B113" s="36" t="s">
        <v>12</v>
      </c>
      <c r="C113" s="209"/>
      <c r="D113" s="209"/>
      <c r="E113" s="209"/>
      <c r="F113" s="209"/>
      <c r="G113" s="209"/>
      <c r="H113" s="209"/>
      <c r="I113" s="209"/>
      <c r="J113" s="209"/>
      <c r="K113" s="209"/>
      <c r="L113" s="209"/>
      <c r="M113" s="209"/>
      <c r="N113" s="209"/>
      <c r="O113" s="209"/>
      <c r="P113" s="209"/>
      <c r="Q113" s="209"/>
      <c r="R113" s="209"/>
      <c r="S113" s="209"/>
      <c r="T113" s="209"/>
      <c r="U113" s="19"/>
      <c r="V113" s="19"/>
      <c r="W113" s="19"/>
      <c r="X113" s="37">
        <f t="shared" si="42"/>
        <v>0</v>
      </c>
      <c r="Y113" s="37">
        <f t="shared" si="43"/>
        <v>0</v>
      </c>
      <c r="Z113" s="37">
        <f t="shared" si="44"/>
        <v>0</v>
      </c>
      <c r="AA113" s="37">
        <f t="shared" si="45"/>
        <v>0</v>
      </c>
      <c r="AB113" s="37">
        <f t="shared" si="46"/>
        <v>0</v>
      </c>
      <c r="AC113" s="37">
        <f t="shared" si="47"/>
        <v>0</v>
      </c>
      <c r="AD113" s="38">
        <f t="shared" si="48"/>
        <v>0</v>
      </c>
      <c r="AE113" s="38">
        <f t="shared" si="49"/>
        <v>0</v>
      </c>
      <c r="AF113" s="38">
        <f t="shared" si="50"/>
        <v>0</v>
      </c>
      <c r="AG113" s="38">
        <f t="shared" si="51"/>
        <v>0</v>
      </c>
      <c r="AH113" s="38">
        <f t="shared" si="52"/>
        <v>0</v>
      </c>
      <c r="AI113" s="38">
        <f t="shared" si="53"/>
        <v>0</v>
      </c>
      <c r="AJ113" s="39">
        <f t="shared" si="54"/>
        <v>0</v>
      </c>
      <c r="AK113" s="39">
        <f t="shared" si="55"/>
        <v>0</v>
      </c>
      <c r="AL113" s="39">
        <f t="shared" si="56"/>
        <v>0</v>
      </c>
      <c r="AM113" s="39">
        <f t="shared" si="57"/>
        <v>0</v>
      </c>
      <c r="AN113" s="39">
        <f t="shared" si="58"/>
        <v>0</v>
      </c>
      <c r="AO113" s="39">
        <f t="shared" si="59"/>
        <v>0</v>
      </c>
      <c r="AP113" s="40">
        <f t="shared" si="60"/>
        <v>0</v>
      </c>
      <c r="AQ113" s="40">
        <f t="shared" si="61"/>
        <v>0</v>
      </c>
      <c r="AR113" s="40">
        <f t="shared" si="62"/>
        <v>0</v>
      </c>
      <c r="AS113" s="40">
        <f t="shared" si="63"/>
        <v>0</v>
      </c>
      <c r="AT113" s="40">
        <f t="shared" si="64"/>
        <v>0</v>
      </c>
      <c r="AU113" s="209"/>
      <c r="AV113" s="209"/>
      <c r="AW113" s="209"/>
      <c r="AX113" s="209"/>
      <c r="AY113" s="209"/>
      <c r="AZ113" s="209"/>
      <c r="BA113" s="209"/>
      <c r="BB113" s="209"/>
      <c r="BC113" s="209"/>
      <c r="BD113" s="209"/>
      <c r="BE113" s="209"/>
      <c r="BF113" s="209"/>
      <c r="BG113" s="209"/>
      <c r="BH113" s="209"/>
      <c r="BI113" s="209"/>
      <c r="BJ113" s="41">
        <f>IF(COUNTIF(AD113:AI113,0)=0,IF(COUNTIFS(AD113:AI113,"*F*")=0,SUM(LARGE(AD113:AI113,{1,2,3,4,5})),IF(COUNTIFS(AD113:AI113,"*F*")=1,SUM(LARGE(AD113:AI113,{1,2,3,4,5})),IF(COUNTIFS(AD113:AI113,"*F*")=2,"C",IF(COUNTIFS(AD113:AI113,"*F*")&gt;2,"F")))),IF(COUNTIFS(AD113:AH113,"*F*")=0,SUM(AD113:AH113),IF(COUNTIFS(AD113:AH113,"*F*")=1,"C",IF(COUNTIFS(AD113:AH113,"*F*")&gt;=2,"F"))))</f>
        <v>0</v>
      </c>
      <c r="BK113" s="42">
        <f t="shared" si="65"/>
        <v>0</v>
      </c>
    </row>
    <row r="114" spans="1:63" s="278" customFormat="1" ht="15" customHeight="1" x14ac:dyDescent="0.25">
      <c r="A114" s="35">
        <v>112</v>
      </c>
      <c r="B114" s="36" t="s">
        <v>12</v>
      </c>
      <c r="C114" s="209"/>
      <c r="D114" s="209"/>
      <c r="E114" s="209"/>
      <c r="F114" s="209"/>
      <c r="G114" s="209"/>
      <c r="H114" s="209"/>
      <c r="I114" s="209"/>
      <c r="J114" s="209"/>
      <c r="K114" s="209"/>
      <c r="L114" s="209"/>
      <c r="M114" s="209"/>
      <c r="N114" s="209"/>
      <c r="O114" s="209"/>
      <c r="P114" s="209"/>
      <c r="Q114" s="209"/>
      <c r="R114" s="209"/>
      <c r="S114" s="209"/>
      <c r="T114" s="209"/>
      <c r="U114" s="19"/>
      <c r="V114" s="19"/>
      <c r="W114" s="19"/>
      <c r="X114" s="37">
        <f t="shared" si="42"/>
        <v>0</v>
      </c>
      <c r="Y114" s="37">
        <f t="shared" si="43"/>
        <v>0</v>
      </c>
      <c r="Z114" s="37">
        <f t="shared" si="44"/>
        <v>0</v>
      </c>
      <c r="AA114" s="37">
        <f t="shared" si="45"/>
        <v>0</v>
      </c>
      <c r="AB114" s="37">
        <f t="shared" si="46"/>
        <v>0</v>
      </c>
      <c r="AC114" s="37">
        <f t="shared" si="47"/>
        <v>0</v>
      </c>
      <c r="AD114" s="38">
        <f t="shared" si="48"/>
        <v>0</v>
      </c>
      <c r="AE114" s="38">
        <f t="shared" si="49"/>
        <v>0</v>
      </c>
      <c r="AF114" s="38">
        <f t="shared" si="50"/>
        <v>0</v>
      </c>
      <c r="AG114" s="38">
        <f t="shared" si="51"/>
        <v>0</v>
      </c>
      <c r="AH114" s="38">
        <f t="shared" si="52"/>
        <v>0</v>
      </c>
      <c r="AI114" s="38">
        <f t="shared" si="53"/>
        <v>0</v>
      </c>
      <c r="AJ114" s="39">
        <f t="shared" si="54"/>
        <v>0</v>
      </c>
      <c r="AK114" s="39">
        <f t="shared" si="55"/>
        <v>0</v>
      </c>
      <c r="AL114" s="39">
        <f t="shared" si="56"/>
        <v>0</v>
      </c>
      <c r="AM114" s="39">
        <f t="shared" si="57"/>
        <v>0</v>
      </c>
      <c r="AN114" s="39">
        <f t="shared" si="58"/>
        <v>0</v>
      </c>
      <c r="AO114" s="39">
        <f t="shared" si="59"/>
        <v>0</v>
      </c>
      <c r="AP114" s="40">
        <f t="shared" si="60"/>
        <v>0</v>
      </c>
      <c r="AQ114" s="40">
        <f t="shared" si="61"/>
        <v>0</v>
      </c>
      <c r="AR114" s="40">
        <f t="shared" si="62"/>
        <v>0</v>
      </c>
      <c r="AS114" s="40">
        <f t="shared" si="63"/>
        <v>0</v>
      </c>
      <c r="AT114" s="40">
        <f t="shared" si="64"/>
        <v>0</v>
      </c>
      <c r="AU114" s="209"/>
      <c r="AV114" s="209"/>
      <c r="AW114" s="209"/>
      <c r="AX114" s="209"/>
      <c r="AY114" s="209"/>
      <c r="AZ114" s="209"/>
      <c r="BA114" s="209"/>
      <c r="BB114" s="209"/>
      <c r="BC114" s="209"/>
      <c r="BD114" s="209"/>
      <c r="BE114" s="209"/>
      <c r="BF114" s="209"/>
      <c r="BG114" s="209"/>
      <c r="BH114" s="209"/>
      <c r="BI114" s="209"/>
      <c r="BJ114" s="41">
        <f>IF(COUNTIF(AD114:AI114,0)=0,IF(COUNTIFS(AD114:AI114,"*F*")=0,SUM(LARGE(AD114:AI114,{1,2,3,4,5})),IF(COUNTIFS(AD114:AI114,"*F*")=1,SUM(LARGE(AD114:AI114,{1,2,3,4,5})),IF(COUNTIFS(AD114:AI114,"*F*")=2,"C",IF(COUNTIFS(AD114:AI114,"*F*")&gt;2,"F")))),IF(COUNTIFS(AD114:AH114,"*F*")=0,SUM(AD114:AH114),IF(COUNTIFS(AD114:AH114,"*F*")=1,"C",IF(COUNTIFS(AD114:AH114,"*F*")&gt;=2,"F"))))</f>
        <v>0</v>
      </c>
      <c r="BK114" s="42">
        <f t="shared" si="65"/>
        <v>0</v>
      </c>
    </row>
    <row r="115" spans="1:63" s="278" customFormat="1" ht="15" customHeight="1" x14ac:dyDescent="0.25">
      <c r="A115" s="35">
        <v>113</v>
      </c>
      <c r="B115" s="36" t="s">
        <v>12</v>
      </c>
      <c r="C115" s="209"/>
      <c r="D115" s="209"/>
      <c r="E115" s="209"/>
      <c r="F115" s="209"/>
      <c r="G115" s="209"/>
      <c r="H115" s="209"/>
      <c r="I115" s="209"/>
      <c r="J115" s="209"/>
      <c r="K115" s="209"/>
      <c r="L115" s="209"/>
      <c r="M115" s="209"/>
      <c r="N115" s="209"/>
      <c r="O115" s="209"/>
      <c r="P115" s="209"/>
      <c r="Q115" s="209"/>
      <c r="R115" s="209"/>
      <c r="S115" s="209"/>
      <c r="T115" s="209"/>
      <c r="U115" s="19"/>
      <c r="V115" s="19"/>
      <c r="W115" s="19"/>
      <c r="X115" s="37">
        <f t="shared" si="42"/>
        <v>0</v>
      </c>
      <c r="Y115" s="37">
        <f t="shared" si="43"/>
        <v>0</v>
      </c>
      <c r="Z115" s="37">
        <f t="shared" si="44"/>
        <v>0</v>
      </c>
      <c r="AA115" s="37">
        <f t="shared" si="45"/>
        <v>0</v>
      </c>
      <c r="AB115" s="37">
        <f t="shared" si="46"/>
        <v>0</v>
      </c>
      <c r="AC115" s="37">
        <f t="shared" si="47"/>
        <v>0</v>
      </c>
      <c r="AD115" s="38">
        <f t="shared" si="48"/>
        <v>0</v>
      </c>
      <c r="AE115" s="38">
        <f t="shared" si="49"/>
        <v>0</v>
      </c>
      <c r="AF115" s="38">
        <f t="shared" si="50"/>
        <v>0</v>
      </c>
      <c r="AG115" s="38">
        <f t="shared" si="51"/>
        <v>0</v>
      </c>
      <c r="AH115" s="38">
        <f t="shared" si="52"/>
        <v>0</v>
      </c>
      <c r="AI115" s="38">
        <f t="shared" si="53"/>
        <v>0</v>
      </c>
      <c r="AJ115" s="39">
        <f t="shared" si="54"/>
        <v>0</v>
      </c>
      <c r="AK115" s="39">
        <f t="shared" si="55"/>
        <v>0</v>
      </c>
      <c r="AL115" s="39">
        <f t="shared" si="56"/>
        <v>0</v>
      </c>
      <c r="AM115" s="39">
        <f t="shared" si="57"/>
        <v>0</v>
      </c>
      <c r="AN115" s="39">
        <f t="shared" si="58"/>
        <v>0</v>
      </c>
      <c r="AO115" s="39">
        <f t="shared" si="59"/>
        <v>0</v>
      </c>
      <c r="AP115" s="40">
        <f t="shared" si="60"/>
        <v>0</v>
      </c>
      <c r="AQ115" s="40">
        <f t="shared" si="61"/>
        <v>0</v>
      </c>
      <c r="AR115" s="40">
        <f t="shared" si="62"/>
        <v>0</v>
      </c>
      <c r="AS115" s="40">
        <f t="shared" si="63"/>
        <v>0</v>
      </c>
      <c r="AT115" s="40">
        <f t="shared" si="64"/>
        <v>0</v>
      </c>
      <c r="AU115" s="209"/>
      <c r="AV115" s="209"/>
      <c r="AW115" s="209"/>
      <c r="AX115" s="209"/>
      <c r="AY115" s="209"/>
      <c r="AZ115" s="209"/>
      <c r="BA115" s="209"/>
      <c r="BB115" s="209"/>
      <c r="BC115" s="209"/>
      <c r="BD115" s="209"/>
      <c r="BE115" s="209"/>
      <c r="BF115" s="209"/>
      <c r="BG115" s="209"/>
      <c r="BH115" s="209"/>
      <c r="BI115" s="209"/>
      <c r="BJ115" s="41">
        <f>IF(COUNTIF(AD115:AI115,0)=0,IF(COUNTIFS(AD115:AI115,"*F*")=0,SUM(LARGE(AD115:AI115,{1,2,3,4,5})),IF(COUNTIFS(AD115:AI115,"*F*")=1,SUM(LARGE(AD115:AI115,{1,2,3,4,5})),IF(COUNTIFS(AD115:AI115,"*F*")=2,"C",IF(COUNTIFS(AD115:AI115,"*F*")&gt;2,"F")))),IF(COUNTIFS(AD115:AH115,"*F*")=0,SUM(AD115:AH115),IF(COUNTIFS(AD115:AH115,"*F*")=1,"C",IF(COUNTIFS(AD115:AH115,"*F*")&gt;=2,"F"))))</f>
        <v>0</v>
      </c>
      <c r="BK115" s="42">
        <f t="shared" si="65"/>
        <v>0</v>
      </c>
    </row>
    <row r="116" spans="1:63" s="278" customFormat="1" ht="15" customHeight="1" x14ac:dyDescent="0.25">
      <c r="A116" s="35">
        <v>114</v>
      </c>
      <c r="B116" s="36" t="s">
        <v>12</v>
      </c>
      <c r="C116" s="209"/>
      <c r="D116" s="209"/>
      <c r="E116" s="209"/>
      <c r="F116" s="209"/>
      <c r="G116" s="209"/>
      <c r="H116" s="209"/>
      <c r="I116" s="209"/>
      <c r="J116" s="209"/>
      <c r="K116" s="209"/>
      <c r="L116" s="209"/>
      <c r="M116" s="209"/>
      <c r="N116" s="209"/>
      <c r="O116" s="209"/>
      <c r="P116" s="209"/>
      <c r="Q116" s="209"/>
      <c r="R116" s="209"/>
      <c r="S116" s="209"/>
      <c r="T116" s="209"/>
      <c r="U116" s="19"/>
      <c r="V116" s="19"/>
      <c r="W116" s="19"/>
      <c r="X116" s="37">
        <f t="shared" si="42"/>
        <v>0</v>
      </c>
      <c r="Y116" s="37">
        <f t="shared" si="43"/>
        <v>0</v>
      </c>
      <c r="Z116" s="37">
        <f t="shared" si="44"/>
        <v>0</v>
      </c>
      <c r="AA116" s="37">
        <f t="shared" si="45"/>
        <v>0</v>
      </c>
      <c r="AB116" s="37">
        <f t="shared" si="46"/>
        <v>0</v>
      </c>
      <c r="AC116" s="37">
        <f t="shared" si="47"/>
        <v>0</v>
      </c>
      <c r="AD116" s="38">
        <f t="shared" si="48"/>
        <v>0</v>
      </c>
      <c r="AE116" s="38">
        <f t="shared" si="49"/>
        <v>0</v>
      </c>
      <c r="AF116" s="38">
        <f t="shared" si="50"/>
        <v>0</v>
      </c>
      <c r="AG116" s="38">
        <f t="shared" si="51"/>
        <v>0</v>
      </c>
      <c r="AH116" s="38">
        <f t="shared" si="52"/>
        <v>0</v>
      </c>
      <c r="AI116" s="38">
        <f t="shared" si="53"/>
        <v>0</v>
      </c>
      <c r="AJ116" s="39">
        <f t="shared" si="54"/>
        <v>0</v>
      </c>
      <c r="AK116" s="39">
        <f t="shared" si="55"/>
        <v>0</v>
      </c>
      <c r="AL116" s="39">
        <f t="shared" si="56"/>
        <v>0</v>
      </c>
      <c r="AM116" s="39">
        <f t="shared" si="57"/>
        <v>0</v>
      </c>
      <c r="AN116" s="39">
        <f t="shared" si="58"/>
        <v>0</v>
      </c>
      <c r="AO116" s="39">
        <f t="shared" si="59"/>
        <v>0</v>
      </c>
      <c r="AP116" s="40">
        <f t="shared" si="60"/>
        <v>0</v>
      </c>
      <c r="AQ116" s="40">
        <f t="shared" si="61"/>
        <v>0</v>
      </c>
      <c r="AR116" s="40">
        <f t="shared" si="62"/>
        <v>0</v>
      </c>
      <c r="AS116" s="40">
        <f t="shared" si="63"/>
        <v>0</v>
      </c>
      <c r="AT116" s="40">
        <f t="shared" si="64"/>
        <v>0</v>
      </c>
      <c r="AU116" s="209"/>
      <c r="AV116" s="209"/>
      <c r="AW116" s="209"/>
      <c r="AX116" s="209"/>
      <c r="AY116" s="209"/>
      <c r="AZ116" s="209"/>
      <c r="BA116" s="209"/>
      <c r="BB116" s="209"/>
      <c r="BC116" s="209"/>
      <c r="BD116" s="209"/>
      <c r="BE116" s="209"/>
      <c r="BF116" s="209"/>
      <c r="BG116" s="209"/>
      <c r="BH116" s="209"/>
      <c r="BI116" s="209"/>
      <c r="BJ116" s="41">
        <f>IF(COUNTIF(AD116:AI116,0)=0,IF(COUNTIFS(AD116:AI116,"*F*")=0,SUM(LARGE(AD116:AI116,{1,2,3,4,5})),IF(COUNTIFS(AD116:AI116,"*F*")=1,SUM(LARGE(AD116:AI116,{1,2,3,4,5})),IF(COUNTIFS(AD116:AI116,"*F*")=2,"C",IF(COUNTIFS(AD116:AI116,"*F*")&gt;2,"F")))),IF(COUNTIFS(AD116:AH116,"*F*")=0,SUM(AD116:AH116),IF(COUNTIFS(AD116:AH116,"*F*")=1,"C",IF(COUNTIFS(AD116:AH116,"*F*")&gt;=2,"F"))))</f>
        <v>0</v>
      </c>
      <c r="BK116" s="42">
        <f t="shared" si="65"/>
        <v>0</v>
      </c>
    </row>
    <row r="117" spans="1:63" s="278" customFormat="1" ht="15" customHeight="1" x14ac:dyDescent="0.25">
      <c r="A117" s="35">
        <v>115</v>
      </c>
      <c r="B117" s="36" t="s">
        <v>12</v>
      </c>
      <c r="C117" s="209"/>
      <c r="D117" s="209"/>
      <c r="E117" s="209"/>
      <c r="F117" s="209"/>
      <c r="G117" s="209"/>
      <c r="H117" s="209"/>
      <c r="I117" s="209"/>
      <c r="J117" s="209"/>
      <c r="K117" s="209"/>
      <c r="L117" s="209"/>
      <c r="M117" s="209"/>
      <c r="N117" s="209"/>
      <c r="O117" s="209"/>
      <c r="P117" s="209"/>
      <c r="Q117" s="209"/>
      <c r="R117" s="209"/>
      <c r="S117" s="209"/>
      <c r="T117" s="209"/>
      <c r="U117" s="19"/>
      <c r="V117" s="19"/>
      <c r="W117" s="19"/>
      <c r="X117" s="37">
        <f t="shared" si="42"/>
        <v>0</v>
      </c>
      <c r="Y117" s="37">
        <f t="shared" si="43"/>
        <v>0</v>
      </c>
      <c r="Z117" s="37">
        <f t="shared" si="44"/>
        <v>0</v>
      </c>
      <c r="AA117" s="37">
        <f t="shared" si="45"/>
        <v>0</v>
      </c>
      <c r="AB117" s="37">
        <f t="shared" si="46"/>
        <v>0</v>
      </c>
      <c r="AC117" s="37">
        <f t="shared" si="47"/>
        <v>0</v>
      </c>
      <c r="AD117" s="38">
        <f t="shared" si="48"/>
        <v>0</v>
      </c>
      <c r="AE117" s="38">
        <f t="shared" si="49"/>
        <v>0</v>
      </c>
      <c r="AF117" s="38">
        <f t="shared" si="50"/>
        <v>0</v>
      </c>
      <c r="AG117" s="38">
        <f t="shared" si="51"/>
        <v>0</v>
      </c>
      <c r="AH117" s="38">
        <f t="shared" si="52"/>
        <v>0</v>
      </c>
      <c r="AI117" s="38">
        <f t="shared" si="53"/>
        <v>0</v>
      </c>
      <c r="AJ117" s="39">
        <f t="shared" si="54"/>
        <v>0</v>
      </c>
      <c r="AK117" s="39">
        <f t="shared" si="55"/>
        <v>0</v>
      </c>
      <c r="AL117" s="39">
        <f t="shared" si="56"/>
        <v>0</v>
      </c>
      <c r="AM117" s="39">
        <f t="shared" si="57"/>
        <v>0</v>
      </c>
      <c r="AN117" s="39">
        <f t="shared" si="58"/>
        <v>0</v>
      </c>
      <c r="AO117" s="39">
        <f t="shared" si="59"/>
        <v>0</v>
      </c>
      <c r="AP117" s="40">
        <f t="shared" si="60"/>
        <v>0</v>
      </c>
      <c r="AQ117" s="40">
        <f t="shared" si="61"/>
        <v>0</v>
      </c>
      <c r="AR117" s="40">
        <f t="shared" si="62"/>
        <v>0</v>
      </c>
      <c r="AS117" s="40">
        <f t="shared" si="63"/>
        <v>0</v>
      </c>
      <c r="AT117" s="40">
        <f t="shared" si="64"/>
        <v>0</v>
      </c>
      <c r="AU117" s="209"/>
      <c r="AV117" s="209"/>
      <c r="AW117" s="209"/>
      <c r="AX117" s="209"/>
      <c r="AY117" s="209"/>
      <c r="AZ117" s="209"/>
      <c r="BA117" s="209"/>
      <c r="BB117" s="209"/>
      <c r="BC117" s="209"/>
      <c r="BD117" s="209"/>
      <c r="BE117" s="209"/>
      <c r="BF117" s="209"/>
      <c r="BG117" s="209"/>
      <c r="BH117" s="209"/>
      <c r="BI117" s="209"/>
      <c r="BJ117" s="41">
        <f>IF(COUNTIF(AD117:AI117,0)=0,IF(COUNTIFS(AD117:AI117,"*F*")=0,SUM(LARGE(AD117:AI117,{1,2,3,4,5})),IF(COUNTIFS(AD117:AI117,"*F*")=1,SUM(LARGE(AD117:AI117,{1,2,3,4,5})),IF(COUNTIFS(AD117:AI117,"*F*")=2,"C",IF(COUNTIFS(AD117:AI117,"*F*")&gt;2,"F")))),IF(COUNTIFS(AD117:AH117,"*F*")=0,SUM(AD117:AH117),IF(COUNTIFS(AD117:AH117,"*F*")=1,"C",IF(COUNTIFS(AD117:AH117,"*F*")&gt;=2,"F"))))</f>
        <v>0</v>
      </c>
      <c r="BK117" s="42">
        <f t="shared" si="65"/>
        <v>0</v>
      </c>
    </row>
    <row r="118" spans="1:63" s="278" customFormat="1" ht="15" customHeight="1" x14ac:dyDescent="0.25">
      <c r="A118" s="35">
        <v>116</v>
      </c>
      <c r="B118" s="36" t="s">
        <v>12</v>
      </c>
      <c r="C118" s="209"/>
      <c r="D118" s="209"/>
      <c r="E118" s="209"/>
      <c r="F118" s="209"/>
      <c r="G118" s="209"/>
      <c r="H118" s="209"/>
      <c r="I118" s="209"/>
      <c r="J118" s="209"/>
      <c r="K118" s="209"/>
      <c r="L118" s="209"/>
      <c r="M118" s="209"/>
      <c r="N118" s="209"/>
      <c r="O118" s="209"/>
      <c r="P118" s="209"/>
      <c r="Q118" s="209"/>
      <c r="R118" s="209"/>
      <c r="S118" s="209"/>
      <c r="T118" s="209"/>
      <c r="U118" s="19"/>
      <c r="V118" s="19"/>
      <c r="W118" s="19"/>
      <c r="X118" s="37">
        <f t="shared" si="42"/>
        <v>0</v>
      </c>
      <c r="Y118" s="37">
        <f t="shared" si="43"/>
        <v>0</v>
      </c>
      <c r="Z118" s="37">
        <f t="shared" si="44"/>
        <v>0</v>
      </c>
      <c r="AA118" s="37">
        <f t="shared" si="45"/>
        <v>0</v>
      </c>
      <c r="AB118" s="37">
        <f t="shared" si="46"/>
        <v>0</v>
      </c>
      <c r="AC118" s="37">
        <f t="shared" si="47"/>
        <v>0</v>
      </c>
      <c r="AD118" s="38">
        <f t="shared" si="48"/>
        <v>0</v>
      </c>
      <c r="AE118" s="38">
        <f t="shared" si="49"/>
        <v>0</v>
      </c>
      <c r="AF118" s="38">
        <f t="shared" si="50"/>
        <v>0</v>
      </c>
      <c r="AG118" s="38">
        <f t="shared" si="51"/>
        <v>0</v>
      </c>
      <c r="AH118" s="38">
        <f t="shared" si="52"/>
        <v>0</v>
      </c>
      <c r="AI118" s="38">
        <f t="shared" si="53"/>
        <v>0</v>
      </c>
      <c r="AJ118" s="39">
        <f t="shared" si="54"/>
        <v>0</v>
      </c>
      <c r="AK118" s="39">
        <f t="shared" si="55"/>
        <v>0</v>
      </c>
      <c r="AL118" s="39">
        <f t="shared" si="56"/>
        <v>0</v>
      </c>
      <c r="AM118" s="39">
        <f t="shared" si="57"/>
        <v>0</v>
      </c>
      <c r="AN118" s="39">
        <f t="shared" si="58"/>
        <v>0</v>
      </c>
      <c r="AO118" s="39">
        <f t="shared" si="59"/>
        <v>0</v>
      </c>
      <c r="AP118" s="40">
        <f t="shared" si="60"/>
        <v>0</v>
      </c>
      <c r="AQ118" s="40">
        <f t="shared" si="61"/>
        <v>0</v>
      </c>
      <c r="AR118" s="40">
        <f t="shared" si="62"/>
        <v>0</v>
      </c>
      <c r="AS118" s="40">
        <f t="shared" si="63"/>
        <v>0</v>
      </c>
      <c r="AT118" s="40">
        <f t="shared" si="64"/>
        <v>0</v>
      </c>
      <c r="AU118" s="209"/>
      <c r="AV118" s="209"/>
      <c r="AW118" s="209"/>
      <c r="AX118" s="209"/>
      <c r="AY118" s="209"/>
      <c r="AZ118" s="209"/>
      <c r="BA118" s="209"/>
      <c r="BB118" s="209"/>
      <c r="BC118" s="209"/>
      <c r="BD118" s="209"/>
      <c r="BE118" s="209"/>
      <c r="BF118" s="209"/>
      <c r="BG118" s="209"/>
      <c r="BH118" s="209"/>
      <c r="BI118" s="209"/>
      <c r="BJ118" s="41">
        <f>IF(COUNTIF(AD118:AI118,0)=0,IF(COUNTIFS(AD118:AI118,"*F*")=0,SUM(LARGE(AD118:AI118,{1,2,3,4,5})),IF(COUNTIFS(AD118:AI118,"*F*")=1,SUM(LARGE(AD118:AI118,{1,2,3,4,5})),IF(COUNTIFS(AD118:AI118,"*F*")=2,"C",IF(COUNTIFS(AD118:AI118,"*F*")&gt;2,"F")))),IF(COUNTIFS(AD118:AH118,"*F*")=0,SUM(AD118:AH118),IF(COUNTIFS(AD118:AH118,"*F*")=1,"C",IF(COUNTIFS(AD118:AH118,"*F*")&gt;=2,"F"))))</f>
        <v>0</v>
      </c>
      <c r="BK118" s="42">
        <f t="shared" si="65"/>
        <v>0</v>
      </c>
    </row>
    <row r="119" spans="1:63" s="278" customFormat="1" ht="15" customHeight="1" x14ac:dyDescent="0.25">
      <c r="A119" s="35">
        <v>117</v>
      </c>
      <c r="B119" s="36" t="s">
        <v>12</v>
      </c>
      <c r="C119" s="209"/>
      <c r="D119" s="209"/>
      <c r="E119" s="209"/>
      <c r="F119" s="209"/>
      <c r="G119" s="209"/>
      <c r="H119" s="209"/>
      <c r="I119" s="209"/>
      <c r="J119" s="209"/>
      <c r="K119" s="209"/>
      <c r="L119" s="209"/>
      <c r="M119" s="209"/>
      <c r="N119" s="209"/>
      <c r="O119" s="209"/>
      <c r="P119" s="209"/>
      <c r="Q119" s="209"/>
      <c r="R119" s="209"/>
      <c r="S119" s="209"/>
      <c r="T119" s="209"/>
      <c r="U119" s="19"/>
      <c r="V119" s="19"/>
      <c r="W119" s="19"/>
      <c r="X119" s="37">
        <f t="shared" si="42"/>
        <v>0</v>
      </c>
      <c r="Y119" s="37">
        <f t="shared" si="43"/>
        <v>0</v>
      </c>
      <c r="Z119" s="37">
        <f t="shared" si="44"/>
        <v>0</v>
      </c>
      <c r="AA119" s="37">
        <f t="shared" si="45"/>
        <v>0</v>
      </c>
      <c r="AB119" s="37">
        <f t="shared" si="46"/>
        <v>0</v>
      </c>
      <c r="AC119" s="37">
        <f t="shared" si="47"/>
        <v>0</v>
      </c>
      <c r="AD119" s="38">
        <f t="shared" si="48"/>
        <v>0</v>
      </c>
      <c r="AE119" s="38">
        <f t="shared" si="49"/>
        <v>0</v>
      </c>
      <c r="AF119" s="38">
        <f t="shared" si="50"/>
        <v>0</v>
      </c>
      <c r="AG119" s="38">
        <f t="shared" si="51"/>
        <v>0</v>
      </c>
      <c r="AH119" s="38">
        <f t="shared" si="52"/>
        <v>0</v>
      </c>
      <c r="AI119" s="38">
        <f t="shared" si="53"/>
        <v>0</v>
      </c>
      <c r="AJ119" s="39">
        <f t="shared" si="54"/>
        <v>0</v>
      </c>
      <c r="AK119" s="39">
        <f t="shared" si="55"/>
        <v>0</v>
      </c>
      <c r="AL119" s="39">
        <f t="shared" si="56"/>
        <v>0</v>
      </c>
      <c r="AM119" s="39">
        <f t="shared" si="57"/>
        <v>0</v>
      </c>
      <c r="AN119" s="39">
        <f t="shared" si="58"/>
        <v>0</v>
      </c>
      <c r="AO119" s="39">
        <f t="shared" si="59"/>
        <v>0</v>
      </c>
      <c r="AP119" s="40">
        <f t="shared" si="60"/>
        <v>0</v>
      </c>
      <c r="AQ119" s="40">
        <f t="shared" si="61"/>
        <v>0</v>
      </c>
      <c r="AR119" s="40">
        <f t="shared" si="62"/>
        <v>0</v>
      </c>
      <c r="AS119" s="40">
        <f t="shared" si="63"/>
        <v>0</v>
      </c>
      <c r="AT119" s="40">
        <f t="shared" si="64"/>
        <v>0</v>
      </c>
      <c r="AU119" s="209"/>
      <c r="AV119" s="209"/>
      <c r="AW119" s="209"/>
      <c r="AX119" s="209"/>
      <c r="AY119" s="209"/>
      <c r="AZ119" s="209"/>
      <c r="BA119" s="209"/>
      <c r="BB119" s="209"/>
      <c r="BC119" s="209"/>
      <c r="BD119" s="209"/>
      <c r="BE119" s="209"/>
      <c r="BF119" s="209"/>
      <c r="BG119" s="209"/>
      <c r="BH119" s="209"/>
      <c r="BI119" s="209"/>
      <c r="BJ119" s="41">
        <f>IF(COUNTIF(AD119:AI119,0)=0,IF(COUNTIFS(AD119:AI119,"*F*")=0,SUM(LARGE(AD119:AI119,{1,2,3,4,5})),IF(COUNTIFS(AD119:AI119,"*F*")=1,SUM(LARGE(AD119:AI119,{1,2,3,4,5})),IF(COUNTIFS(AD119:AI119,"*F*")=2,"C",IF(COUNTIFS(AD119:AI119,"*F*")&gt;2,"F")))),IF(COUNTIFS(AD119:AH119,"*F*")=0,SUM(AD119:AH119),IF(COUNTIFS(AD119:AH119,"*F*")=1,"C",IF(COUNTIFS(AD119:AH119,"*F*")&gt;=2,"F"))))</f>
        <v>0</v>
      </c>
      <c r="BK119" s="42">
        <f t="shared" si="65"/>
        <v>0</v>
      </c>
    </row>
    <row r="120" spans="1:63" s="278" customFormat="1" ht="15" customHeight="1" x14ac:dyDescent="0.25">
      <c r="A120" s="35">
        <v>118</v>
      </c>
      <c r="B120" s="36" t="s">
        <v>12</v>
      </c>
      <c r="C120" s="209"/>
      <c r="D120" s="209"/>
      <c r="E120" s="209"/>
      <c r="F120" s="209"/>
      <c r="G120" s="209"/>
      <c r="H120" s="209"/>
      <c r="I120" s="209"/>
      <c r="J120" s="209"/>
      <c r="K120" s="209"/>
      <c r="L120" s="209"/>
      <c r="M120" s="209"/>
      <c r="N120" s="209"/>
      <c r="O120" s="209"/>
      <c r="P120" s="209"/>
      <c r="Q120" s="209"/>
      <c r="R120" s="209"/>
      <c r="S120" s="209"/>
      <c r="T120" s="209"/>
      <c r="U120" s="19"/>
      <c r="V120" s="19"/>
      <c r="W120" s="19"/>
      <c r="X120" s="37">
        <f t="shared" si="42"/>
        <v>0</v>
      </c>
      <c r="Y120" s="37">
        <f t="shared" si="43"/>
        <v>0</v>
      </c>
      <c r="Z120" s="37">
        <f t="shared" si="44"/>
        <v>0</v>
      </c>
      <c r="AA120" s="37">
        <f t="shared" si="45"/>
        <v>0</v>
      </c>
      <c r="AB120" s="37">
        <f t="shared" si="46"/>
        <v>0</v>
      </c>
      <c r="AC120" s="37">
        <f t="shared" si="47"/>
        <v>0</v>
      </c>
      <c r="AD120" s="38">
        <f t="shared" si="48"/>
        <v>0</v>
      </c>
      <c r="AE120" s="38">
        <f t="shared" si="49"/>
        <v>0</v>
      </c>
      <c r="AF120" s="38">
        <f t="shared" si="50"/>
        <v>0</v>
      </c>
      <c r="AG120" s="38">
        <f t="shared" si="51"/>
        <v>0</v>
      </c>
      <c r="AH120" s="38">
        <f t="shared" si="52"/>
        <v>0</v>
      </c>
      <c r="AI120" s="38">
        <f t="shared" si="53"/>
        <v>0</v>
      </c>
      <c r="AJ120" s="39">
        <f t="shared" si="54"/>
        <v>0</v>
      </c>
      <c r="AK120" s="39">
        <f t="shared" si="55"/>
        <v>0</v>
      </c>
      <c r="AL120" s="39">
        <f t="shared" si="56"/>
        <v>0</v>
      </c>
      <c r="AM120" s="39">
        <f t="shared" si="57"/>
        <v>0</v>
      </c>
      <c r="AN120" s="39">
        <f t="shared" si="58"/>
        <v>0</v>
      </c>
      <c r="AO120" s="39">
        <f t="shared" si="59"/>
        <v>0</v>
      </c>
      <c r="AP120" s="40">
        <f t="shared" si="60"/>
        <v>0</v>
      </c>
      <c r="AQ120" s="40">
        <f t="shared" si="61"/>
        <v>0</v>
      </c>
      <c r="AR120" s="40">
        <f t="shared" si="62"/>
        <v>0</v>
      </c>
      <c r="AS120" s="40">
        <f t="shared" si="63"/>
        <v>0</v>
      </c>
      <c r="AT120" s="40">
        <f t="shared" si="64"/>
        <v>0</v>
      </c>
      <c r="AU120" s="209"/>
      <c r="AV120" s="209"/>
      <c r="AW120" s="209"/>
      <c r="AX120" s="209"/>
      <c r="AY120" s="209"/>
      <c r="AZ120" s="209"/>
      <c r="BA120" s="209"/>
      <c r="BB120" s="209"/>
      <c r="BC120" s="209"/>
      <c r="BD120" s="209"/>
      <c r="BE120" s="209"/>
      <c r="BF120" s="209"/>
      <c r="BG120" s="209"/>
      <c r="BH120" s="209"/>
      <c r="BI120" s="209"/>
      <c r="BJ120" s="41">
        <f>IF(COUNTIF(AD120:AI120,0)=0,IF(COUNTIFS(AD120:AI120,"*F*")=0,SUM(LARGE(AD120:AI120,{1,2,3,4,5})),IF(COUNTIFS(AD120:AI120,"*F*")=1,SUM(LARGE(AD120:AI120,{1,2,3,4,5})),IF(COUNTIFS(AD120:AI120,"*F*")=2,"C",IF(COUNTIFS(AD120:AI120,"*F*")&gt;2,"F")))),IF(COUNTIFS(AD120:AH120,"*F*")=0,SUM(AD120:AH120),IF(COUNTIFS(AD120:AH120,"*F*")=1,"C",IF(COUNTIFS(AD120:AH120,"*F*")&gt;=2,"F"))))</f>
        <v>0</v>
      </c>
      <c r="BK120" s="42">
        <f t="shared" si="65"/>
        <v>0</v>
      </c>
    </row>
    <row r="121" spans="1:63" s="278" customFormat="1" ht="15" customHeight="1" x14ac:dyDescent="0.25">
      <c r="A121" s="35">
        <v>119</v>
      </c>
      <c r="B121" s="36" t="s">
        <v>12</v>
      </c>
      <c r="C121" s="209"/>
      <c r="D121" s="209"/>
      <c r="E121" s="209"/>
      <c r="F121" s="209"/>
      <c r="G121" s="209"/>
      <c r="H121" s="209"/>
      <c r="I121" s="209"/>
      <c r="J121" s="209"/>
      <c r="K121" s="209"/>
      <c r="L121" s="209"/>
      <c r="M121" s="209"/>
      <c r="N121" s="209"/>
      <c r="O121" s="209"/>
      <c r="P121" s="209"/>
      <c r="Q121" s="209"/>
      <c r="R121" s="209"/>
      <c r="S121" s="209"/>
      <c r="T121" s="209"/>
      <c r="U121" s="19"/>
      <c r="V121" s="19"/>
      <c r="W121" s="19"/>
      <c r="X121" s="37">
        <f t="shared" ref="X121:X184" si="66">F121</f>
        <v>0</v>
      </c>
      <c r="Y121" s="37">
        <f t="shared" ref="Y121:Y184" si="67">I121</f>
        <v>0</v>
      </c>
      <c r="Z121" s="37">
        <f t="shared" ref="Z121:Z184" si="68">L121</f>
        <v>0</v>
      </c>
      <c r="AA121" s="37">
        <f t="shared" ref="AA121:AA184" si="69">O121</f>
        <v>0</v>
      </c>
      <c r="AB121" s="37">
        <f t="shared" ref="AB121:AB184" si="70">R121</f>
        <v>0</v>
      </c>
      <c r="AC121" s="37">
        <f t="shared" ref="AC121:AC184" si="71">U121</f>
        <v>0</v>
      </c>
      <c r="AD121" s="38">
        <f t="shared" ref="AD121:AD184" si="72">G121</f>
        <v>0</v>
      </c>
      <c r="AE121" s="38">
        <f t="shared" ref="AE121:AE184" si="73">J121</f>
        <v>0</v>
      </c>
      <c r="AF121" s="38">
        <f t="shared" ref="AF121:AF184" si="74">M121</f>
        <v>0</v>
      </c>
      <c r="AG121" s="38">
        <f t="shared" ref="AG121:AG184" si="75">P121</f>
        <v>0</v>
      </c>
      <c r="AH121" s="38">
        <f t="shared" ref="AH121:AH184" si="76">S121</f>
        <v>0</v>
      </c>
      <c r="AI121" s="38">
        <f t="shared" ref="AI121:AI184" si="77">V121</f>
        <v>0</v>
      </c>
      <c r="AJ121" s="39">
        <f t="shared" ref="AJ121:AJ184" si="78">H121</f>
        <v>0</v>
      </c>
      <c r="AK121" s="39">
        <f t="shared" ref="AK121:AK184" si="79">K121</f>
        <v>0</v>
      </c>
      <c r="AL121" s="39">
        <f t="shared" ref="AL121:AL184" si="80">N121</f>
        <v>0</v>
      </c>
      <c r="AM121" s="39">
        <f t="shared" ref="AM121:AM184" si="81">Q121</f>
        <v>0</v>
      </c>
      <c r="AN121" s="39">
        <f t="shared" ref="AN121:AN184" si="82">T121</f>
        <v>0</v>
      </c>
      <c r="AO121" s="39">
        <f t="shared" ref="AO121:AO184" si="83">W121</f>
        <v>0</v>
      </c>
      <c r="AP121" s="40">
        <f t="shared" ref="AP121:AP184" si="84">IFERROR(LARGE(AD121:AI121,1),0)</f>
        <v>0</v>
      </c>
      <c r="AQ121" s="40">
        <f t="shared" ref="AQ121:AQ184" si="85">IFERROR(LARGE(AD121:AI121,2),0)</f>
        <v>0</v>
      </c>
      <c r="AR121" s="40">
        <f t="shared" ref="AR121:AR184" si="86">IFERROR(LARGE(AD121:AI121,3),0)</f>
        <v>0</v>
      </c>
      <c r="AS121" s="40">
        <f t="shared" ref="AS121:AS184" si="87">IFERROR(LARGE(AD121:AI121,4),0)</f>
        <v>0</v>
      </c>
      <c r="AT121" s="40">
        <f t="shared" ref="AT121:AT184" si="88">IFERROR(LARGE(AD121:AI121,5),0)</f>
        <v>0</v>
      </c>
      <c r="AU121" s="209"/>
      <c r="AV121" s="209"/>
      <c r="AW121" s="209"/>
      <c r="AX121" s="209"/>
      <c r="AY121" s="209"/>
      <c r="AZ121" s="209"/>
      <c r="BA121" s="209"/>
      <c r="BB121" s="209"/>
      <c r="BC121" s="209"/>
      <c r="BD121" s="209"/>
      <c r="BE121" s="209"/>
      <c r="BF121" s="209"/>
      <c r="BG121" s="209"/>
      <c r="BH121" s="209"/>
      <c r="BI121" s="209"/>
      <c r="BJ121" s="41">
        <f>IF(COUNTIF(AD121:AI121,0)=0,IF(COUNTIFS(AD121:AI121,"*F*")=0,SUM(LARGE(AD121:AI121,{1,2,3,4,5})),IF(COUNTIFS(AD121:AI121,"*F*")=1,SUM(LARGE(AD121:AI121,{1,2,3,4,5})),IF(COUNTIFS(AD121:AI121,"*F*")=2,"C",IF(COUNTIFS(AD121:AI121,"*F*")&gt;2,"F")))),IF(COUNTIFS(AD121:AH121,"*F*")=0,SUM(AD121:AH121),IF(COUNTIFS(AD121:AH121,"*F*")=1,"C",IF(COUNTIFS(AD121:AH121,"*F*")&gt;=2,"F"))))</f>
        <v>0</v>
      </c>
      <c r="BK121" s="42">
        <f t="shared" ref="BK121:BK184" si="89">IFERROR(BJ121/5,BJ121)</f>
        <v>0</v>
      </c>
    </row>
    <row r="122" spans="1:63" s="278" customFormat="1" ht="15" customHeight="1" x14ac:dyDescent="0.25">
      <c r="A122" s="35">
        <v>120</v>
      </c>
      <c r="B122" s="36" t="s">
        <v>12</v>
      </c>
      <c r="C122" s="209"/>
      <c r="D122" s="209"/>
      <c r="E122" s="209"/>
      <c r="F122" s="209"/>
      <c r="G122" s="209"/>
      <c r="H122" s="209"/>
      <c r="I122" s="209"/>
      <c r="J122" s="209"/>
      <c r="K122" s="209"/>
      <c r="L122" s="209"/>
      <c r="M122" s="209"/>
      <c r="N122" s="209"/>
      <c r="O122" s="209"/>
      <c r="P122" s="209"/>
      <c r="Q122" s="209"/>
      <c r="R122" s="209"/>
      <c r="S122" s="209"/>
      <c r="T122" s="209"/>
      <c r="U122" s="19"/>
      <c r="V122" s="19"/>
      <c r="W122" s="19"/>
      <c r="X122" s="37">
        <f t="shared" si="66"/>
        <v>0</v>
      </c>
      <c r="Y122" s="37">
        <f t="shared" si="67"/>
        <v>0</v>
      </c>
      <c r="Z122" s="37">
        <f t="shared" si="68"/>
        <v>0</v>
      </c>
      <c r="AA122" s="37">
        <f t="shared" si="69"/>
        <v>0</v>
      </c>
      <c r="AB122" s="37">
        <f t="shared" si="70"/>
        <v>0</v>
      </c>
      <c r="AC122" s="37">
        <f t="shared" si="71"/>
        <v>0</v>
      </c>
      <c r="AD122" s="38">
        <f t="shared" si="72"/>
        <v>0</v>
      </c>
      <c r="AE122" s="38">
        <f t="shared" si="73"/>
        <v>0</v>
      </c>
      <c r="AF122" s="38">
        <f t="shared" si="74"/>
        <v>0</v>
      </c>
      <c r="AG122" s="38">
        <f t="shared" si="75"/>
        <v>0</v>
      </c>
      <c r="AH122" s="38">
        <f t="shared" si="76"/>
        <v>0</v>
      </c>
      <c r="AI122" s="38">
        <f t="shared" si="77"/>
        <v>0</v>
      </c>
      <c r="AJ122" s="39">
        <f t="shared" si="78"/>
        <v>0</v>
      </c>
      <c r="AK122" s="39">
        <f t="shared" si="79"/>
        <v>0</v>
      </c>
      <c r="AL122" s="39">
        <f t="shared" si="80"/>
        <v>0</v>
      </c>
      <c r="AM122" s="39">
        <f t="shared" si="81"/>
        <v>0</v>
      </c>
      <c r="AN122" s="39">
        <f t="shared" si="82"/>
        <v>0</v>
      </c>
      <c r="AO122" s="39">
        <f t="shared" si="83"/>
        <v>0</v>
      </c>
      <c r="AP122" s="40">
        <f t="shared" si="84"/>
        <v>0</v>
      </c>
      <c r="AQ122" s="40">
        <f t="shared" si="85"/>
        <v>0</v>
      </c>
      <c r="AR122" s="40">
        <f t="shared" si="86"/>
        <v>0</v>
      </c>
      <c r="AS122" s="40">
        <f t="shared" si="87"/>
        <v>0</v>
      </c>
      <c r="AT122" s="40">
        <f t="shared" si="88"/>
        <v>0</v>
      </c>
      <c r="AU122" s="209"/>
      <c r="AV122" s="209"/>
      <c r="AW122" s="209"/>
      <c r="AX122" s="209"/>
      <c r="AY122" s="209"/>
      <c r="AZ122" s="209"/>
      <c r="BA122" s="209"/>
      <c r="BB122" s="209"/>
      <c r="BC122" s="209"/>
      <c r="BD122" s="209"/>
      <c r="BE122" s="209"/>
      <c r="BF122" s="209"/>
      <c r="BG122" s="209"/>
      <c r="BH122" s="209"/>
      <c r="BI122" s="209"/>
      <c r="BJ122" s="41">
        <f>IF(COUNTIF(AD122:AI122,0)=0,IF(COUNTIFS(AD122:AI122,"*F*")=0,SUM(LARGE(AD122:AI122,{1,2,3,4,5})),IF(COUNTIFS(AD122:AI122,"*F*")=1,SUM(LARGE(AD122:AI122,{1,2,3,4,5})),IF(COUNTIFS(AD122:AI122,"*F*")=2,"C",IF(COUNTIFS(AD122:AI122,"*F*")&gt;2,"F")))),IF(COUNTIFS(AD122:AH122,"*F*")=0,SUM(AD122:AH122),IF(COUNTIFS(AD122:AH122,"*F*")=1,"C",IF(COUNTIFS(AD122:AH122,"*F*")&gt;=2,"F"))))</f>
        <v>0</v>
      </c>
      <c r="BK122" s="42">
        <f t="shared" si="89"/>
        <v>0</v>
      </c>
    </row>
    <row r="123" spans="1:63" s="278" customFormat="1" ht="15" customHeight="1" x14ac:dyDescent="0.25">
      <c r="A123" s="35">
        <v>121</v>
      </c>
      <c r="B123" s="36" t="s">
        <v>12</v>
      </c>
      <c r="C123" s="209"/>
      <c r="D123" s="209"/>
      <c r="E123" s="209"/>
      <c r="F123" s="209"/>
      <c r="G123" s="209"/>
      <c r="H123" s="209"/>
      <c r="I123" s="209"/>
      <c r="J123" s="209"/>
      <c r="K123" s="209"/>
      <c r="L123" s="209"/>
      <c r="M123" s="209"/>
      <c r="N123" s="209"/>
      <c r="O123" s="209"/>
      <c r="P123" s="209"/>
      <c r="Q123" s="209"/>
      <c r="R123" s="209"/>
      <c r="S123" s="209"/>
      <c r="T123" s="209"/>
      <c r="U123" s="19"/>
      <c r="V123" s="19"/>
      <c r="W123" s="19"/>
      <c r="X123" s="37">
        <f t="shared" si="66"/>
        <v>0</v>
      </c>
      <c r="Y123" s="37">
        <f t="shared" si="67"/>
        <v>0</v>
      </c>
      <c r="Z123" s="37">
        <f t="shared" si="68"/>
        <v>0</v>
      </c>
      <c r="AA123" s="37">
        <f t="shared" si="69"/>
        <v>0</v>
      </c>
      <c r="AB123" s="37">
        <f t="shared" si="70"/>
        <v>0</v>
      </c>
      <c r="AC123" s="37">
        <f t="shared" si="71"/>
        <v>0</v>
      </c>
      <c r="AD123" s="38">
        <f t="shared" si="72"/>
        <v>0</v>
      </c>
      <c r="AE123" s="38">
        <f t="shared" si="73"/>
        <v>0</v>
      </c>
      <c r="AF123" s="38">
        <f t="shared" si="74"/>
        <v>0</v>
      </c>
      <c r="AG123" s="38">
        <f t="shared" si="75"/>
        <v>0</v>
      </c>
      <c r="AH123" s="38">
        <f t="shared" si="76"/>
        <v>0</v>
      </c>
      <c r="AI123" s="38">
        <f t="shared" si="77"/>
        <v>0</v>
      </c>
      <c r="AJ123" s="39">
        <f t="shared" si="78"/>
        <v>0</v>
      </c>
      <c r="AK123" s="39">
        <f t="shared" si="79"/>
        <v>0</v>
      </c>
      <c r="AL123" s="39">
        <f t="shared" si="80"/>
        <v>0</v>
      </c>
      <c r="AM123" s="39">
        <f t="shared" si="81"/>
        <v>0</v>
      </c>
      <c r="AN123" s="39">
        <f t="shared" si="82"/>
        <v>0</v>
      </c>
      <c r="AO123" s="39">
        <f t="shared" si="83"/>
        <v>0</v>
      </c>
      <c r="AP123" s="40">
        <f t="shared" si="84"/>
        <v>0</v>
      </c>
      <c r="AQ123" s="40">
        <f t="shared" si="85"/>
        <v>0</v>
      </c>
      <c r="AR123" s="40">
        <f t="shared" si="86"/>
        <v>0</v>
      </c>
      <c r="AS123" s="40">
        <f t="shared" si="87"/>
        <v>0</v>
      </c>
      <c r="AT123" s="40">
        <f t="shared" si="88"/>
        <v>0</v>
      </c>
      <c r="AU123" s="209"/>
      <c r="AV123" s="209"/>
      <c r="AW123" s="209"/>
      <c r="AX123" s="209"/>
      <c r="AY123" s="209"/>
      <c r="AZ123" s="209"/>
      <c r="BA123" s="209"/>
      <c r="BB123" s="209"/>
      <c r="BC123" s="209"/>
      <c r="BD123" s="209"/>
      <c r="BE123" s="209"/>
      <c r="BF123" s="209"/>
      <c r="BG123" s="209"/>
      <c r="BH123" s="209"/>
      <c r="BI123" s="209"/>
      <c r="BJ123" s="41">
        <f>IF(COUNTIF(AD123:AI123,0)=0,IF(COUNTIFS(AD123:AI123,"*F*")=0,SUM(LARGE(AD123:AI123,{1,2,3,4,5})),IF(COUNTIFS(AD123:AI123,"*F*")=1,SUM(LARGE(AD123:AI123,{1,2,3,4,5})),IF(COUNTIFS(AD123:AI123,"*F*")=2,"C",IF(COUNTIFS(AD123:AI123,"*F*")&gt;2,"F")))),IF(COUNTIFS(AD123:AH123,"*F*")=0,SUM(AD123:AH123),IF(COUNTIFS(AD123:AH123,"*F*")=1,"C",IF(COUNTIFS(AD123:AH123,"*F*")&gt;=2,"F"))))</f>
        <v>0</v>
      </c>
      <c r="BK123" s="42">
        <f t="shared" si="89"/>
        <v>0</v>
      </c>
    </row>
    <row r="124" spans="1:63" s="278" customFormat="1" ht="15" customHeight="1" x14ac:dyDescent="0.25">
      <c r="A124" s="35">
        <v>122</v>
      </c>
      <c r="B124" s="36" t="s">
        <v>12</v>
      </c>
      <c r="C124" s="209"/>
      <c r="D124" s="209"/>
      <c r="E124" s="209"/>
      <c r="F124" s="209"/>
      <c r="G124" s="209"/>
      <c r="H124" s="209"/>
      <c r="I124" s="209"/>
      <c r="J124" s="209"/>
      <c r="K124" s="209"/>
      <c r="L124" s="209"/>
      <c r="M124" s="209"/>
      <c r="N124" s="209"/>
      <c r="O124" s="209"/>
      <c r="P124" s="209"/>
      <c r="Q124" s="209"/>
      <c r="R124" s="209"/>
      <c r="S124" s="209"/>
      <c r="T124" s="209"/>
      <c r="U124" s="19"/>
      <c r="V124" s="19"/>
      <c r="W124" s="19"/>
      <c r="X124" s="37">
        <f t="shared" si="66"/>
        <v>0</v>
      </c>
      <c r="Y124" s="37">
        <f t="shared" si="67"/>
        <v>0</v>
      </c>
      <c r="Z124" s="37">
        <f t="shared" si="68"/>
        <v>0</v>
      </c>
      <c r="AA124" s="37">
        <f t="shared" si="69"/>
        <v>0</v>
      </c>
      <c r="AB124" s="37">
        <f t="shared" si="70"/>
        <v>0</v>
      </c>
      <c r="AC124" s="37">
        <f t="shared" si="71"/>
        <v>0</v>
      </c>
      <c r="AD124" s="38">
        <f t="shared" si="72"/>
        <v>0</v>
      </c>
      <c r="AE124" s="38">
        <f t="shared" si="73"/>
        <v>0</v>
      </c>
      <c r="AF124" s="38">
        <f t="shared" si="74"/>
        <v>0</v>
      </c>
      <c r="AG124" s="38">
        <f t="shared" si="75"/>
        <v>0</v>
      </c>
      <c r="AH124" s="38">
        <f t="shared" si="76"/>
        <v>0</v>
      </c>
      <c r="AI124" s="38">
        <f t="shared" si="77"/>
        <v>0</v>
      </c>
      <c r="AJ124" s="39">
        <f t="shared" si="78"/>
        <v>0</v>
      </c>
      <c r="AK124" s="39">
        <f t="shared" si="79"/>
        <v>0</v>
      </c>
      <c r="AL124" s="39">
        <f t="shared" si="80"/>
        <v>0</v>
      </c>
      <c r="AM124" s="39">
        <f t="shared" si="81"/>
        <v>0</v>
      </c>
      <c r="AN124" s="39">
        <f t="shared" si="82"/>
        <v>0</v>
      </c>
      <c r="AO124" s="39">
        <f t="shared" si="83"/>
        <v>0</v>
      </c>
      <c r="AP124" s="40">
        <f t="shared" si="84"/>
        <v>0</v>
      </c>
      <c r="AQ124" s="40">
        <f t="shared" si="85"/>
        <v>0</v>
      </c>
      <c r="AR124" s="40">
        <f t="shared" si="86"/>
        <v>0</v>
      </c>
      <c r="AS124" s="40">
        <f t="shared" si="87"/>
        <v>0</v>
      </c>
      <c r="AT124" s="40">
        <f t="shared" si="88"/>
        <v>0</v>
      </c>
      <c r="AU124" s="209"/>
      <c r="AV124" s="209"/>
      <c r="AW124" s="209"/>
      <c r="AX124" s="209"/>
      <c r="AY124" s="209"/>
      <c r="AZ124" s="209"/>
      <c r="BA124" s="209"/>
      <c r="BB124" s="209"/>
      <c r="BC124" s="209"/>
      <c r="BD124" s="209"/>
      <c r="BE124" s="209"/>
      <c r="BF124" s="209"/>
      <c r="BG124" s="209"/>
      <c r="BH124" s="209"/>
      <c r="BI124" s="209"/>
      <c r="BJ124" s="41">
        <f>IF(COUNTIF(AD124:AI124,0)=0,IF(COUNTIFS(AD124:AI124,"*F*")=0,SUM(LARGE(AD124:AI124,{1,2,3,4,5})),IF(COUNTIFS(AD124:AI124,"*F*")=1,SUM(LARGE(AD124:AI124,{1,2,3,4,5})),IF(COUNTIFS(AD124:AI124,"*F*")=2,"C",IF(COUNTIFS(AD124:AI124,"*F*")&gt;2,"F")))),IF(COUNTIFS(AD124:AH124,"*F*")=0,SUM(AD124:AH124),IF(COUNTIFS(AD124:AH124,"*F*")=1,"C",IF(COUNTIFS(AD124:AH124,"*F*")&gt;=2,"F"))))</f>
        <v>0</v>
      </c>
      <c r="BK124" s="42">
        <f t="shared" si="89"/>
        <v>0</v>
      </c>
    </row>
    <row r="125" spans="1:63" s="278" customFormat="1" ht="15" customHeight="1" x14ac:dyDescent="0.25">
      <c r="A125" s="35">
        <v>123</v>
      </c>
      <c r="B125" s="36" t="s">
        <v>12</v>
      </c>
      <c r="C125" s="209"/>
      <c r="D125" s="209"/>
      <c r="E125" s="209"/>
      <c r="F125" s="209"/>
      <c r="G125" s="209"/>
      <c r="H125" s="209"/>
      <c r="I125" s="209"/>
      <c r="J125" s="209"/>
      <c r="K125" s="209"/>
      <c r="L125" s="209"/>
      <c r="M125" s="209"/>
      <c r="N125" s="209"/>
      <c r="O125" s="209"/>
      <c r="P125" s="209"/>
      <c r="Q125" s="209"/>
      <c r="R125" s="209"/>
      <c r="S125" s="209"/>
      <c r="T125" s="209"/>
      <c r="U125" s="19"/>
      <c r="V125" s="19"/>
      <c r="W125" s="19"/>
      <c r="X125" s="37">
        <f t="shared" si="66"/>
        <v>0</v>
      </c>
      <c r="Y125" s="37">
        <f t="shared" si="67"/>
        <v>0</v>
      </c>
      <c r="Z125" s="37">
        <f t="shared" si="68"/>
        <v>0</v>
      </c>
      <c r="AA125" s="37">
        <f t="shared" si="69"/>
        <v>0</v>
      </c>
      <c r="AB125" s="37">
        <f t="shared" si="70"/>
        <v>0</v>
      </c>
      <c r="AC125" s="37">
        <f t="shared" si="71"/>
        <v>0</v>
      </c>
      <c r="AD125" s="38">
        <f t="shared" si="72"/>
        <v>0</v>
      </c>
      <c r="AE125" s="38">
        <f t="shared" si="73"/>
        <v>0</v>
      </c>
      <c r="AF125" s="38">
        <f t="shared" si="74"/>
        <v>0</v>
      </c>
      <c r="AG125" s="38">
        <f t="shared" si="75"/>
        <v>0</v>
      </c>
      <c r="AH125" s="38">
        <f t="shared" si="76"/>
        <v>0</v>
      </c>
      <c r="AI125" s="38">
        <f t="shared" si="77"/>
        <v>0</v>
      </c>
      <c r="AJ125" s="39">
        <f t="shared" si="78"/>
        <v>0</v>
      </c>
      <c r="AK125" s="39">
        <f t="shared" si="79"/>
        <v>0</v>
      </c>
      <c r="AL125" s="39">
        <f t="shared" si="80"/>
        <v>0</v>
      </c>
      <c r="AM125" s="39">
        <f t="shared" si="81"/>
        <v>0</v>
      </c>
      <c r="AN125" s="39">
        <f t="shared" si="82"/>
        <v>0</v>
      </c>
      <c r="AO125" s="39">
        <f t="shared" si="83"/>
        <v>0</v>
      </c>
      <c r="AP125" s="40">
        <f t="shared" si="84"/>
        <v>0</v>
      </c>
      <c r="AQ125" s="40">
        <f t="shared" si="85"/>
        <v>0</v>
      </c>
      <c r="AR125" s="40">
        <f t="shared" si="86"/>
        <v>0</v>
      </c>
      <c r="AS125" s="40">
        <f t="shared" si="87"/>
        <v>0</v>
      </c>
      <c r="AT125" s="40">
        <f t="shared" si="88"/>
        <v>0</v>
      </c>
      <c r="AU125" s="209"/>
      <c r="AV125" s="209"/>
      <c r="AW125" s="209"/>
      <c r="AX125" s="209"/>
      <c r="AY125" s="209"/>
      <c r="AZ125" s="209"/>
      <c r="BA125" s="209"/>
      <c r="BB125" s="209"/>
      <c r="BC125" s="209"/>
      <c r="BD125" s="209"/>
      <c r="BE125" s="209"/>
      <c r="BF125" s="209"/>
      <c r="BG125" s="209"/>
      <c r="BH125" s="209"/>
      <c r="BI125" s="209"/>
      <c r="BJ125" s="41">
        <f>IF(COUNTIF(AD125:AI125,0)=0,IF(COUNTIFS(AD125:AI125,"*F*")=0,SUM(LARGE(AD125:AI125,{1,2,3,4,5})),IF(COUNTIFS(AD125:AI125,"*F*")=1,SUM(LARGE(AD125:AI125,{1,2,3,4,5})),IF(COUNTIFS(AD125:AI125,"*F*")=2,"C",IF(COUNTIFS(AD125:AI125,"*F*")&gt;2,"F")))),IF(COUNTIFS(AD125:AH125,"*F*")=0,SUM(AD125:AH125),IF(COUNTIFS(AD125:AH125,"*F*")=1,"C",IF(COUNTIFS(AD125:AH125,"*F*")&gt;=2,"F"))))</f>
        <v>0</v>
      </c>
      <c r="BK125" s="42">
        <f t="shared" si="89"/>
        <v>0</v>
      </c>
    </row>
    <row r="126" spans="1:63" s="278" customFormat="1" ht="15" customHeight="1" x14ac:dyDescent="0.25">
      <c r="A126" s="35">
        <v>124</v>
      </c>
      <c r="B126" s="36" t="s">
        <v>12</v>
      </c>
      <c r="C126" s="209"/>
      <c r="D126" s="209"/>
      <c r="E126" s="209"/>
      <c r="F126" s="209"/>
      <c r="G126" s="209"/>
      <c r="H126" s="209"/>
      <c r="I126" s="209"/>
      <c r="J126" s="209"/>
      <c r="K126" s="209"/>
      <c r="L126" s="209"/>
      <c r="M126" s="209"/>
      <c r="N126" s="209"/>
      <c r="O126" s="209"/>
      <c r="P126" s="209"/>
      <c r="Q126" s="209"/>
      <c r="R126" s="209"/>
      <c r="S126" s="209"/>
      <c r="T126" s="209"/>
      <c r="U126" s="19"/>
      <c r="V126" s="19"/>
      <c r="W126" s="19"/>
      <c r="X126" s="37">
        <f t="shared" si="66"/>
        <v>0</v>
      </c>
      <c r="Y126" s="37">
        <f t="shared" si="67"/>
        <v>0</v>
      </c>
      <c r="Z126" s="37">
        <f t="shared" si="68"/>
        <v>0</v>
      </c>
      <c r="AA126" s="37">
        <f t="shared" si="69"/>
        <v>0</v>
      </c>
      <c r="AB126" s="37">
        <f t="shared" si="70"/>
        <v>0</v>
      </c>
      <c r="AC126" s="37">
        <f t="shared" si="71"/>
        <v>0</v>
      </c>
      <c r="AD126" s="38">
        <f t="shared" si="72"/>
        <v>0</v>
      </c>
      <c r="AE126" s="38">
        <f t="shared" si="73"/>
        <v>0</v>
      </c>
      <c r="AF126" s="38">
        <f t="shared" si="74"/>
        <v>0</v>
      </c>
      <c r="AG126" s="38">
        <f t="shared" si="75"/>
        <v>0</v>
      </c>
      <c r="AH126" s="38">
        <f t="shared" si="76"/>
        <v>0</v>
      </c>
      <c r="AI126" s="38">
        <f t="shared" si="77"/>
        <v>0</v>
      </c>
      <c r="AJ126" s="39">
        <f t="shared" si="78"/>
        <v>0</v>
      </c>
      <c r="AK126" s="39">
        <f t="shared" si="79"/>
        <v>0</v>
      </c>
      <c r="AL126" s="39">
        <f t="shared" si="80"/>
        <v>0</v>
      </c>
      <c r="AM126" s="39">
        <f t="shared" si="81"/>
        <v>0</v>
      </c>
      <c r="AN126" s="39">
        <f t="shared" si="82"/>
        <v>0</v>
      </c>
      <c r="AO126" s="39">
        <f t="shared" si="83"/>
        <v>0</v>
      </c>
      <c r="AP126" s="40">
        <f t="shared" si="84"/>
        <v>0</v>
      </c>
      <c r="AQ126" s="40">
        <f t="shared" si="85"/>
        <v>0</v>
      </c>
      <c r="AR126" s="40">
        <f t="shared" si="86"/>
        <v>0</v>
      </c>
      <c r="AS126" s="40">
        <f t="shared" si="87"/>
        <v>0</v>
      </c>
      <c r="AT126" s="40">
        <f t="shared" si="88"/>
        <v>0</v>
      </c>
      <c r="AU126" s="209"/>
      <c r="AV126" s="209"/>
      <c r="AW126" s="209"/>
      <c r="AX126" s="209"/>
      <c r="AY126" s="209"/>
      <c r="AZ126" s="209"/>
      <c r="BA126" s="209"/>
      <c r="BB126" s="209"/>
      <c r="BC126" s="209"/>
      <c r="BD126" s="209"/>
      <c r="BE126" s="209"/>
      <c r="BF126" s="209"/>
      <c r="BG126" s="209"/>
      <c r="BH126" s="209"/>
      <c r="BI126" s="209"/>
      <c r="BJ126" s="41">
        <f>IF(COUNTIF(AD126:AI126,0)=0,IF(COUNTIFS(AD126:AI126,"*F*")=0,SUM(LARGE(AD126:AI126,{1,2,3,4,5})),IF(COUNTIFS(AD126:AI126,"*F*")=1,SUM(LARGE(AD126:AI126,{1,2,3,4,5})),IF(COUNTIFS(AD126:AI126,"*F*")=2,"C",IF(COUNTIFS(AD126:AI126,"*F*")&gt;2,"F")))),IF(COUNTIFS(AD126:AH126,"*F*")=0,SUM(AD126:AH126),IF(COUNTIFS(AD126:AH126,"*F*")=1,"C",IF(COUNTIFS(AD126:AH126,"*F*")&gt;=2,"F"))))</f>
        <v>0</v>
      </c>
      <c r="BK126" s="42">
        <f t="shared" si="89"/>
        <v>0</v>
      </c>
    </row>
    <row r="127" spans="1:63" s="278" customFormat="1" ht="15" customHeight="1" x14ac:dyDescent="0.25">
      <c r="A127" s="35">
        <v>125</v>
      </c>
      <c r="B127" s="36" t="s">
        <v>12</v>
      </c>
      <c r="C127" s="209"/>
      <c r="D127" s="209"/>
      <c r="E127" s="209"/>
      <c r="F127" s="209"/>
      <c r="G127" s="209"/>
      <c r="H127" s="209"/>
      <c r="I127" s="209"/>
      <c r="J127" s="209"/>
      <c r="K127" s="209"/>
      <c r="L127" s="209"/>
      <c r="M127" s="209"/>
      <c r="N127" s="209"/>
      <c r="O127" s="209"/>
      <c r="P127" s="209"/>
      <c r="Q127" s="209"/>
      <c r="R127" s="209"/>
      <c r="S127" s="209"/>
      <c r="T127" s="209"/>
      <c r="U127" s="19"/>
      <c r="V127" s="19"/>
      <c r="W127" s="19"/>
      <c r="X127" s="37">
        <f t="shared" si="66"/>
        <v>0</v>
      </c>
      <c r="Y127" s="37">
        <f t="shared" si="67"/>
        <v>0</v>
      </c>
      <c r="Z127" s="37">
        <f t="shared" si="68"/>
        <v>0</v>
      </c>
      <c r="AA127" s="37">
        <f t="shared" si="69"/>
        <v>0</v>
      </c>
      <c r="AB127" s="37">
        <f t="shared" si="70"/>
        <v>0</v>
      </c>
      <c r="AC127" s="37">
        <f t="shared" si="71"/>
        <v>0</v>
      </c>
      <c r="AD127" s="38">
        <f t="shared" si="72"/>
        <v>0</v>
      </c>
      <c r="AE127" s="38">
        <f t="shared" si="73"/>
        <v>0</v>
      </c>
      <c r="AF127" s="38">
        <f t="shared" si="74"/>
        <v>0</v>
      </c>
      <c r="AG127" s="38">
        <f t="shared" si="75"/>
        <v>0</v>
      </c>
      <c r="AH127" s="38">
        <f t="shared" si="76"/>
        <v>0</v>
      </c>
      <c r="AI127" s="38">
        <f t="shared" si="77"/>
        <v>0</v>
      </c>
      <c r="AJ127" s="39">
        <f t="shared" si="78"/>
        <v>0</v>
      </c>
      <c r="AK127" s="39">
        <f t="shared" si="79"/>
        <v>0</v>
      </c>
      <c r="AL127" s="39">
        <f t="shared" si="80"/>
        <v>0</v>
      </c>
      <c r="AM127" s="39">
        <f t="shared" si="81"/>
        <v>0</v>
      </c>
      <c r="AN127" s="39">
        <f t="shared" si="82"/>
        <v>0</v>
      </c>
      <c r="AO127" s="39">
        <f t="shared" si="83"/>
        <v>0</v>
      </c>
      <c r="AP127" s="40">
        <f t="shared" si="84"/>
        <v>0</v>
      </c>
      <c r="AQ127" s="40">
        <f t="shared" si="85"/>
        <v>0</v>
      </c>
      <c r="AR127" s="40">
        <f t="shared" si="86"/>
        <v>0</v>
      </c>
      <c r="AS127" s="40">
        <f t="shared" si="87"/>
        <v>0</v>
      </c>
      <c r="AT127" s="40">
        <f t="shared" si="88"/>
        <v>0</v>
      </c>
      <c r="AU127" s="209"/>
      <c r="AV127" s="209"/>
      <c r="AW127" s="209"/>
      <c r="AX127" s="209"/>
      <c r="AY127" s="209"/>
      <c r="AZ127" s="209"/>
      <c r="BA127" s="209"/>
      <c r="BB127" s="209"/>
      <c r="BC127" s="209"/>
      <c r="BD127" s="209"/>
      <c r="BE127" s="209"/>
      <c r="BF127" s="209"/>
      <c r="BG127" s="209"/>
      <c r="BH127" s="209"/>
      <c r="BI127" s="209"/>
      <c r="BJ127" s="41">
        <f>IF(COUNTIF(AD127:AI127,0)=0,IF(COUNTIFS(AD127:AI127,"*F*")=0,SUM(LARGE(AD127:AI127,{1,2,3,4,5})),IF(COUNTIFS(AD127:AI127,"*F*")=1,SUM(LARGE(AD127:AI127,{1,2,3,4,5})),IF(COUNTIFS(AD127:AI127,"*F*")=2,"C",IF(COUNTIFS(AD127:AI127,"*F*")&gt;2,"F")))),IF(COUNTIFS(AD127:AH127,"*F*")=0,SUM(AD127:AH127),IF(COUNTIFS(AD127:AH127,"*F*")=1,"C",IF(COUNTIFS(AD127:AH127,"*F*")&gt;=2,"F"))))</f>
        <v>0</v>
      </c>
      <c r="BK127" s="42">
        <f t="shared" si="89"/>
        <v>0</v>
      </c>
    </row>
    <row r="128" spans="1:63" s="278" customFormat="1" ht="15" customHeight="1" x14ac:dyDescent="0.25">
      <c r="A128" s="35">
        <v>126</v>
      </c>
      <c r="B128" s="36" t="s">
        <v>12</v>
      </c>
      <c r="C128" s="209"/>
      <c r="D128" s="209"/>
      <c r="E128" s="209"/>
      <c r="F128" s="209"/>
      <c r="G128" s="209"/>
      <c r="H128" s="209"/>
      <c r="I128" s="209"/>
      <c r="J128" s="209"/>
      <c r="K128" s="209"/>
      <c r="L128" s="209"/>
      <c r="M128" s="209"/>
      <c r="N128" s="209"/>
      <c r="O128" s="209"/>
      <c r="P128" s="209"/>
      <c r="Q128" s="209"/>
      <c r="R128" s="209"/>
      <c r="S128" s="209"/>
      <c r="T128" s="209"/>
      <c r="U128" s="19"/>
      <c r="V128" s="19"/>
      <c r="W128" s="19"/>
      <c r="X128" s="37">
        <f t="shared" si="66"/>
        <v>0</v>
      </c>
      <c r="Y128" s="37">
        <f t="shared" si="67"/>
        <v>0</v>
      </c>
      <c r="Z128" s="37">
        <f t="shared" si="68"/>
        <v>0</v>
      </c>
      <c r="AA128" s="37">
        <f t="shared" si="69"/>
        <v>0</v>
      </c>
      <c r="AB128" s="37">
        <f t="shared" si="70"/>
        <v>0</v>
      </c>
      <c r="AC128" s="37">
        <f t="shared" si="71"/>
        <v>0</v>
      </c>
      <c r="AD128" s="38">
        <f t="shared" si="72"/>
        <v>0</v>
      </c>
      <c r="AE128" s="38">
        <f t="shared" si="73"/>
        <v>0</v>
      </c>
      <c r="AF128" s="38">
        <f t="shared" si="74"/>
        <v>0</v>
      </c>
      <c r="AG128" s="38">
        <f t="shared" si="75"/>
        <v>0</v>
      </c>
      <c r="AH128" s="38">
        <f t="shared" si="76"/>
        <v>0</v>
      </c>
      <c r="AI128" s="38">
        <f t="shared" si="77"/>
        <v>0</v>
      </c>
      <c r="AJ128" s="39">
        <f t="shared" si="78"/>
        <v>0</v>
      </c>
      <c r="AK128" s="39">
        <f t="shared" si="79"/>
        <v>0</v>
      </c>
      <c r="AL128" s="39">
        <f t="shared" si="80"/>
        <v>0</v>
      </c>
      <c r="AM128" s="39">
        <f t="shared" si="81"/>
        <v>0</v>
      </c>
      <c r="AN128" s="39">
        <f t="shared" si="82"/>
        <v>0</v>
      </c>
      <c r="AO128" s="39">
        <f t="shared" si="83"/>
        <v>0</v>
      </c>
      <c r="AP128" s="40">
        <f t="shared" si="84"/>
        <v>0</v>
      </c>
      <c r="AQ128" s="40">
        <f t="shared" si="85"/>
        <v>0</v>
      </c>
      <c r="AR128" s="40">
        <f t="shared" si="86"/>
        <v>0</v>
      </c>
      <c r="AS128" s="40">
        <f t="shared" si="87"/>
        <v>0</v>
      </c>
      <c r="AT128" s="40">
        <f t="shared" si="88"/>
        <v>0</v>
      </c>
      <c r="AU128" s="209"/>
      <c r="AV128" s="209"/>
      <c r="AW128" s="209"/>
      <c r="AX128" s="209"/>
      <c r="AY128" s="209"/>
      <c r="AZ128" s="209"/>
      <c r="BA128" s="209"/>
      <c r="BB128" s="209"/>
      <c r="BC128" s="209"/>
      <c r="BD128" s="209"/>
      <c r="BE128" s="209"/>
      <c r="BF128" s="209"/>
      <c r="BG128" s="209"/>
      <c r="BH128" s="209"/>
      <c r="BI128" s="209"/>
      <c r="BJ128" s="41">
        <f>IF(COUNTIF(AD128:AI128,0)=0,IF(COUNTIFS(AD128:AI128,"*F*")=0,SUM(LARGE(AD128:AI128,{1,2,3,4,5})),IF(COUNTIFS(AD128:AI128,"*F*")=1,SUM(LARGE(AD128:AI128,{1,2,3,4,5})),IF(COUNTIFS(AD128:AI128,"*F*")=2,"C",IF(COUNTIFS(AD128:AI128,"*F*")&gt;2,"F")))),IF(COUNTIFS(AD128:AH128,"*F*")=0,SUM(AD128:AH128),IF(COUNTIFS(AD128:AH128,"*F*")=1,"C",IF(COUNTIFS(AD128:AH128,"*F*")&gt;=2,"F"))))</f>
        <v>0</v>
      </c>
      <c r="BK128" s="42">
        <f t="shared" si="89"/>
        <v>0</v>
      </c>
    </row>
    <row r="129" spans="1:63" s="278" customFormat="1" ht="15" customHeight="1" x14ac:dyDescent="0.25">
      <c r="A129" s="35">
        <v>127</v>
      </c>
      <c r="B129" s="36" t="s">
        <v>12</v>
      </c>
      <c r="C129" s="209"/>
      <c r="D129" s="209"/>
      <c r="E129" s="209"/>
      <c r="F129" s="209"/>
      <c r="G129" s="209"/>
      <c r="H129" s="209"/>
      <c r="I129" s="209"/>
      <c r="J129" s="209"/>
      <c r="K129" s="209"/>
      <c r="L129" s="209"/>
      <c r="M129" s="209"/>
      <c r="N129" s="209"/>
      <c r="O129" s="209"/>
      <c r="P129" s="209"/>
      <c r="Q129" s="209"/>
      <c r="R129" s="209"/>
      <c r="S129" s="209"/>
      <c r="T129" s="209"/>
      <c r="U129" s="19"/>
      <c r="V129" s="19"/>
      <c r="W129" s="19"/>
      <c r="X129" s="37">
        <f t="shared" si="66"/>
        <v>0</v>
      </c>
      <c r="Y129" s="37">
        <f t="shared" si="67"/>
        <v>0</v>
      </c>
      <c r="Z129" s="37">
        <f t="shared" si="68"/>
        <v>0</v>
      </c>
      <c r="AA129" s="37">
        <f t="shared" si="69"/>
        <v>0</v>
      </c>
      <c r="AB129" s="37">
        <f t="shared" si="70"/>
        <v>0</v>
      </c>
      <c r="AC129" s="37">
        <f t="shared" si="71"/>
        <v>0</v>
      </c>
      <c r="AD129" s="38">
        <f t="shared" si="72"/>
        <v>0</v>
      </c>
      <c r="AE129" s="38">
        <f t="shared" si="73"/>
        <v>0</v>
      </c>
      <c r="AF129" s="38">
        <f t="shared" si="74"/>
        <v>0</v>
      </c>
      <c r="AG129" s="38">
        <f t="shared" si="75"/>
        <v>0</v>
      </c>
      <c r="AH129" s="38">
        <f t="shared" si="76"/>
        <v>0</v>
      </c>
      <c r="AI129" s="38">
        <f t="shared" si="77"/>
        <v>0</v>
      </c>
      <c r="AJ129" s="39">
        <f t="shared" si="78"/>
        <v>0</v>
      </c>
      <c r="AK129" s="39">
        <f t="shared" si="79"/>
        <v>0</v>
      </c>
      <c r="AL129" s="39">
        <f t="shared" si="80"/>
        <v>0</v>
      </c>
      <c r="AM129" s="39">
        <f t="shared" si="81"/>
        <v>0</v>
      </c>
      <c r="AN129" s="39">
        <f t="shared" si="82"/>
        <v>0</v>
      </c>
      <c r="AO129" s="39">
        <f t="shared" si="83"/>
        <v>0</v>
      </c>
      <c r="AP129" s="40">
        <f t="shared" si="84"/>
        <v>0</v>
      </c>
      <c r="AQ129" s="40">
        <f t="shared" si="85"/>
        <v>0</v>
      </c>
      <c r="AR129" s="40">
        <f t="shared" si="86"/>
        <v>0</v>
      </c>
      <c r="AS129" s="40">
        <f t="shared" si="87"/>
        <v>0</v>
      </c>
      <c r="AT129" s="40">
        <f t="shared" si="88"/>
        <v>0</v>
      </c>
      <c r="AU129" s="209"/>
      <c r="AV129" s="209"/>
      <c r="AW129" s="209"/>
      <c r="AX129" s="209"/>
      <c r="AY129" s="209"/>
      <c r="AZ129" s="209"/>
      <c r="BA129" s="209"/>
      <c r="BB129" s="209"/>
      <c r="BC129" s="209"/>
      <c r="BD129" s="209"/>
      <c r="BE129" s="209"/>
      <c r="BF129" s="209"/>
      <c r="BG129" s="209"/>
      <c r="BH129" s="209"/>
      <c r="BI129" s="209"/>
      <c r="BJ129" s="41">
        <f>IF(COUNTIF(AD129:AI129,0)=0,IF(COUNTIFS(AD129:AI129,"*F*")=0,SUM(LARGE(AD129:AI129,{1,2,3,4,5})),IF(COUNTIFS(AD129:AI129,"*F*")=1,SUM(LARGE(AD129:AI129,{1,2,3,4,5})),IF(COUNTIFS(AD129:AI129,"*F*")=2,"C",IF(COUNTIFS(AD129:AI129,"*F*")&gt;2,"F")))),IF(COUNTIFS(AD129:AH129,"*F*")=0,SUM(AD129:AH129),IF(COUNTIFS(AD129:AH129,"*F*")=1,"C",IF(COUNTIFS(AD129:AH129,"*F*")&gt;=2,"F"))))</f>
        <v>0</v>
      </c>
      <c r="BK129" s="42">
        <f t="shared" si="89"/>
        <v>0</v>
      </c>
    </row>
    <row r="130" spans="1:63" s="278" customFormat="1" ht="15" customHeight="1" x14ac:dyDescent="0.25">
      <c r="A130" s="35">
        <v>128</v>
      </c>
      <c r="B130" s="36" t="s">
        <v>12</v>
      </c>
      <c r="C130" s="209"/>
      <c r="D130" s="209"/>
      <c r="E130" s="209"/>
      <c r="F130" s="209"/>
      <c r="G130" s="209"/>
      <c r="H130" s="209"/>
      <c r="I130" s="209"/>
      <c r="J130" s="209"/>
      <c r="K130" s="209"/>
      <c r="L130" s="209"/>
      <c r="M130" s="209"/>
      <c r="N130" s="209"/>
      <c r="O130" s="209"/>
      <c r="P130" s="209"/>
      <c r="Q130" s="209"/>
      <c r="R130" s="209"/>
      <c r="S130" s="209"/>
      <c r="T130" s="209"/>
      <c r="U130" s="19"/>
      <c r="V130" s="19"/>
      <c r="W130" s="19"/>
      <c r="X130" s="37">
        <f t="shared" si="66"/>
        <v>0</v>
      </c>
      <c r="Y130" s="37">
        <f t="shared" si="67"/>
        <v>0</v>
      </c>
      <c r="Z130" s="37">
        <f t="shared" si="68"/>
        <v>0</v>
      </c>
      <c r="AA130" s="37">
        <f t="shared" si="69"/>
        <v>0</v>
      </c>
      <c r="AB130" s="37">
        <f t="shared" si="70"/>
        <v>0</v>
      </c>
      <c r="AC130" s="37">
        <f t="shared" si="71"/>
        <v>0</v>
      </c>
      <c r="AD130" s="38">
        <f t="shared" si="72"/>
        <v>0</v>
      </c>
      <c r="AE130" s="38">
        <f t="shared" si="73"/>
        <v>0</v>
      </c>
      <c r="AF130" s="38">
        <f t="shared" si="74"/>
        <v>0</v>
      </c>
      <c r="AG130" s="38">
        <f t="shared" si="75"/>
        <v>0</v>
      </c>
      <c r="AH130" s="38">
        <f t="shared" si="76"/>
        <v>0</v>
      </c>
      <c r="AI130" s="38">
        <f t="shared" si="77"/>
        <v>0</v>
      </c>
      <c r="AJ130" s="39">
        <f t="shared" si="78"/>
        <v>0</v>
      </c>
      <c r="AK130" s="39">
        <f t="shared" si="79"/>
        <v>0</v>
      </c>
      <c r="AL130" s="39">
        <f t="shared" si="80"/>
        <v>0</v>
      </c>
      <c r="AM130" s="39">
        <f t="shared" si="81"/>
        <v>0</v>
      </c>
      <c r="AN130" s="39">
        <f t="shared" si="82"/>
        <v>0</v>
      </c>
      <c r="AO130" s="39">
        <f t="shared" si="83"/>
        <v>0</v>
      </c>
      <c r="AP130" s="40">
        <f t="shared" si="84"/>
        <v>0</v>
      </c>
      <c r="AQ130" s="40">
        <f t="shared" si="85"/>
        <v>0</v>
      </c>
      <c r="AR130" s="40">
        <f t="shared" si="86"/>
        <v>0</v>
      </c>
      <c r="AS130" s="40">
        <f t="shared" si="87"/>
        <v>0</v>
      </c>
      <c r="AT130" s="40">
        <f t="shared" si="88"/>
        <v>0</v>
      </c>
      <c r="AU130" s="209"/>
      <c r="AV130" s="209"/>
      <c r="AW130" s="209"/>
      <c r="AX130" s="209"/>
      <c r="AY130" s="209"/>
      <c r="AZ130" s="209"/>
      <c r="BA130" s="209"/>
      <c r="BB130" s="209"/>
      <c r="BC130" s="209"/>
      <c r="BD130" s="209"/>
      <c r="BE130" s="209"/>
      <c r="BF130" s="209"/>
      <c r="BG130" s="209"/>
      <c r="BH130" s="209"/>
      <c r="BI130" s="209"/>
      <c r="BJ130" s="41">
        <f>IF(COUNTIF(AD130:AI130,0)=0,IF(COUNTIFS(AD130:AI130,"*F*")=0,SUM(LARGE(AD130:AI130,{1,2,3,4,5})),IF(COUNTIFS(AD130:AI130,"*F*")=1,SUM(LARGE(AD130:AI130,{1,2,3,4,5})),IF(COUNTIFS(AD130:AI130,"*F*")=2,"C",IF(COUNTIFS(AD130:AI130,"*F*")&gt;2,"F")))),IF(COUNTIFS(AD130:AH130,"*F*")=0,SUM(AD130:AH130),IF(COUNTIFS(AD130:AH130,"*F*")=1,"C",IF(COUNTIFS(AD130:AH130,"*F*")&gt;=2,"F"))))</f>
        <v>0</v>
      </c>
      <c r="BK130" s="42">
        <f t="shared" si="89"/>
        <v>0</v>
      </c>
    </row>
    <row r="131" spans="1:63" s="278" customFormat="1" ht="15" customHeight="1" x14ac:dyDescent="0.25">
      <c r="A131" s="35">
        <v>129</v>
      </c>
      <c r="B131" s="36" t="s">
        <v>12</v>
      </c>
      <c r="C131" s="209"/>
      <c r="D131" s="209"/>
      <c r="E131" s="209"/>
      <c r="F131" s="209"/>
      <c r="G131" s="209"/>
      <c r="H131" s="209"/>
      <c r="I131" s="209"/>
      <c r="J131" s="209"/>
      <c r="K131" s="209"/>
      <c r="L131" s="209"/>
      <c r="M131" s="209"/>
      <c r="N131" s="209"/>
      <c r="O131" s="209"/>
      <c r="P131" s="209"/>
      <c r="Q131" s="209"/>
      <c r="R131" s="209"/>
      <c r="S131" s="209"/>
      <c r="T131" s="209"/>
      <c r="U131" s="19"/>
      <c r="V131" s="19"/>
      <c r="W131" s="19"/>
      <c r="X131" s="37">
        <f t="shared" si="66"/>
        <v>0</v>
      </c>
      <c r="Y131" s="37">
        <f t="shared" si="67"/>
        <v>0</v>
      </c>
      <c r="Z131" s="37">
        <f t="shared" si="68"/>
        <v>0</v>
      </c>
      <c r="AA131" s="37">
        <f t="shared" si="69"/>
        <v>0</v>
      </c>
      <c r="AB131" s="37">
        <f t="shared" si="70"/>
        <v>0</v>
      </c>
      <c r="AC131" s="37">
        <f t="shared" si="71"/>
        <v>0</v>
      </c>
      <c r="AD131" s="38">
        <f t="shared" si="72"/>
        <v>0</v>
      </c>
      <c r="AE131" s="38">
        <f t="shared" si="73"/>
        <v>0</v>
      </c>
      <c r="AF131" s="38">
        <f t="shared" si="74"/>
        <v>0</v>
      </c>
      <c r="AG131" s="38">
        <f t="shared" si="75"/>
        <v>0</v>
      </c>
      <c r="AH131" s="38">
        <f t="shared" si="76"/>
        <v>0</v>
      </c>
      <c r="AI131" s="38">
        <f t="shared" si="77"/>
        <v>0</v>
      </c>
      <c r="AJ131" s="39">
        <f t="shared" si="78"/>
        <v>0</v>
      </c>
      <c r="AK131" s="39">
        <f t="shared" si="79"/>
        <v>0</v>
      </c>
      <c r="AL131" s="39">
        <f t="shared" si="80"/>
        <v>0</v>
      </c>
      <c r="AM131" s="39">
        <f t="shared" si="81"/>
        <v>0</v>
      </c>
      <c r="AN131" s="39">
        <f t="shared" si="82"/>
        <v>0</v>
      </c>
      <c r="AO131" s="39">
        <f t="shared" si="83"/>
        <v>0</v>
      </c>
      <c r="AP131" s="40">
        <f t="shared" si="84"/>
        <v>0</v>
      </c>
      <c r="AQ131" s="40">
        <f t="shared" si="85"/>
        <v>0</v>
      </c>
      <c r="AR131" s="40">
        <f t="shared" si="86"/>
        <v>0</v>
      </c>
      <c r="AS131" s="40">
        <f t="shared" si="87"/>
        <v>0</v>
      </c>
      <c r="AT131" s="40">
        <f t="shared" si="88"/>
        <v>0</v>
      </c>
      <c r="AU131" s="209"/>
      <c r="AV131" s="209"/>
      <c r="AW131" s="209"/>
      <c r="AX131" s="209"/>
      <c r="AY131" s="209"/>
      <c r="AZ131" s="209"/>
      <c r="BA131" s="209"/>
      <c r="BB131" s="209"/>
      <c r="BC131" s="209"/>
      <c r="BD131" s="209"/>
      <c r="BE131" s="209"/>
      <c r="BF131" s="209"/>
      <c r="BG131" s="209"/>
      <c r="BH131" s="209"/>
      <c r="BI131" s="209"/>
      <c r="BJ131" s="41">
        <f>IF(COUNTIF(AD131:AI131,0)=0,IF(COUNTIFS(AD131:AI131,"*F*")=0,SUM(LARGE(AD131:AI131,{1,2,3,4,5})),IF(COUNTIFS(AD131:AI131,"*F*")=1,SUM(LARGE(AD131:AI131,{1,2,3,4,5})),IF(COUNTIFS(AD131:AI131,"*F*")=2,"C",IF(COUNTIFS(AD131:AI131,"*F*")&gt;2,"F")))),IF(COUNTIFS(AD131:AH131,"*F*")=0,SUM(AD131:AH131),IF(COUNTIFS(AD131:AH131,"*F*")=1,"C",IF(COUNTIFS(AD131:AH131,"*F*")&gt;=2,"F"))))</f>
        <v>0</v>
      </c>
      <c r="BK131" s="42">
        <f t="shared" si="89"/>
        <v>0</v>
      </c>
    </row>
    <row r="132" spans="1:63" s="278" customFormat="1" ht="15" customHeight="1" x14ac:dyDescent="0.25">
      <c r="A132" s="35">
        <v>130</v>
      </c>
      <c r="B132" s="36" t="s">
        <v>12</v>
      </c>
      <c r="C132" s="209"/>
      <c r="D132" s="209"/>
      <c r="E132" s="209"/>
      <c r="F132" s="209"/>
      <c r="G132" s="209"/>
      <c r="H132" s="209"/>
      <c r="I132" s="209"/>
      <c r="J132" s="209"/>
      <c r="K132" s="209"/>
      <c r="L132" s="209"/>
      <c r="M132" s="209"/>
      <c r="N132" s="209"/>
      <c r="O132" s="209"/>
      <c r="P132" s="209"/>
      <c r="Q132" s="209"/>
      <c r="R132" s="209"/>
      <c r="S132" s="209"/>
      <c r="T132" s="209"/>
      <c r="U132" s="19"/>
      <c r="V132" s="19"/>
      <c r="W132" s="19"/>
      <c r="X132" s="37">
        <f t="shared" si="66"/>
        <v>0</v>
      </c>
      <c r="Y132" s="37">
        <f t="shared" si="67"/>
        <v>0</v>
      </c>
      <c r="Z132" s="37">
        <f t="shared" si="68"/>
        <v>0</v>
      </c>
      <c r="AA132" s="37">
        <f t="shared" si="69"/>
        <v>0</v>
      </c>
      <c r="AB132" s="37">
        <f t="shared" si="70"/>
        <v>0</v>
      </c>
      <c r="AC132" s="37">
        <f t="shared" si="71"/>
        <v>0</v>
      </c>
      <c r="AD132" s="38">
        <f t="shared" si="72"/>
        <v>0</v>
      </c>
      <c r="AE132" s="38">
        <f t="shared" si="73"/>
        <v>0</v>
      </c>
      <c r="AF132" s="38">
        <f t="shared" si="74"/>
        <v>0</v>
      </c>
      <c r="AG132" s="38">
        <f t="shared" si="75"/>
        <v>0</v>
      </c>
      <c r="AH132" s="38">
        <f t="shared" si="76"/>
        <v>0</v>
      </c>
      <c r="AI132" s="38">
        <f t="shared" si="77"/>
        <v>0</v>
      </c>
      <c r="AJ132" s="39">
        <f t="shared" si="78"/>
        <v>0</v>
      </c>
      <c r="AK132" s="39">
        <f t="shared" si="79"/>
        <v>0</v>
      </c>
      <c r="AL132" s="39">
        <f t="shared" si="80"/>
        <v>0</v>
      </c>
      <c r="AM132" s="39">
        <f t="shared" si="81"/>
        <v>0</v>
      </c>
      <c r="AN132" s="39">
        <f t="shared" si="82"/>
        <v>0</v>
      </c>
      <c r="AO132" s="39">
        <f t="shared" si="83"/>
        <v>0</v>
      </c>
      <c r="AP132" s="40">
        <f t="shared" si="84"/>
        <v>0</v>
      </c>
      <c r="AQ132" s="40">
        <f t="shared" si="85"/>
        <v>0</v>
      </c>
      <c r="AR132" s="40">
        <f t="shared" si="86"/>
        <v>0</v>
      </c>
      <c r="AS132" s="40">
        <f t="shared" si="87"/>
        <v>0</v>
      </c>
      <c r="AT132" s="40">
        <f t="shared" si="88"/>
        <v>0</v>
      </c>
      <c r="AU132" s="209"/>
      <c r="AV132" s="209"/>
      <c r="AW132" s="209"/>
      <c r="AX132" s="209"/>
      <c r="AY132" s="209"/>
      <c r="AZ132" s="209"/>
      <c r="BA132" s="209"/>
      <c r="BB132" s="209"/>
      <c r="BC132" s="209"/>
      <c r="BD132" s="209"/>
      <c r="BE132" s="209"/>
      <c r="BF132" s="209"/>
      <c r="BG132" s="209"/>
      <c r="BH132" s="209"/>
      <c r="BI132" s="209"/>
      <c r="BJ132" s="41">
        <f>IF(COUNTIF(AD132:AI132,0)=0,IF(COUNTIFS(AD132:AI132,"*F*")=0,SUM(LARGE(AD132:AI132,{1,2,3,4,5})),IF(COUNTIFS(AD132:AI132,"*F*")=1,SUM(LARGE(AD132:AI132,{1,2,3,4,5})),IF(COUNTIFS(AD132:AI132,"*F*")=2,"C",IF(COUNTIFS(AD132:AI132,"*F*")&gt;2,"F")))),IF(COUNTIFS(AD132:AH132,"*F*")=0,SUM(AD132:AH132),IF(COUNTIFS(AD132:AH132,"*F*")=1,"C",IF(COUNTIFS(AD132:AH132,"*F*")&gt;=2,"F"))))</f>
        <v>0</v>
      </c>
      <c r="BK132" s="42">
        <f t="shared" si="89"/>
        <v>0</v>
      </c>
    </row>
    <row r="133" spans="1:63" s="278" customFormat="1" ht="15" customHeight="1" x14ac:dyDescent="0.25">
      <c r="A133" s="35">
        <v>131</v>
      </c>
      <c r="B133" s="36" t="s">
        <v>12</v>
      </c>
      <c r="C133" s="209"/>
      <c r="D133" s="209"/>
      <c r="E133" s="209"/>
      <c r="F133" s="209"/>
      <c r="G133" s="209"/>
      <c r="H133" s="209"/>
      <c r="I133" s="209"/>
      <c r="J133" s="209"/>
      <c r="K133" s="209"/>
      <c r="L133" s="209"/>
      <c r="M133" s="209"/>
      <c r="N133" s="209"/>
      <c r="O133" s="209"/>
      <c r="P133" s="209"/>
      <c r="Q133" s="209"/>
      <c r="R133" s="209"/>
      <c r="S133" s="209"/>
      <c r="T133" s="209"/>
      <c r="U133" s="19"/>
      <c r="V133" s="19"/>
      <c r="W133" s="19"/>
      <c r="X133" s="37">
        <f t="shared" si="66"/>
        <v>0</v>
      </c>
      <c r="Y133" s="37">
        <f t="shared" si="67"/>
        <v>0</v>
      </c>
      <c r="Z133" s="37">
        <f t="shared" si="68"/>
        <v>0</v>
      </c>
      <c r="AA133" s="37">
        <f t="shared" si="69"/>
        <v>0</v>
      </c>
      <c r="AB133" s="37">
        <f t="shared" si="70"/>
        <v>0</v>
      </c>
      <c r="AC133" s="37">
        <f t="shared" si="71"/>
        <v>0</v>
      </c>
      <c r="AD133" s="38">
        <f t="shared" si="72"/>
        <v>0</v>
      </c>
      <c r="AE133" s="38">
        <f t="shared" si="73"/>
        <v>0</v>
      </c>
      <c r="AF133" s="38">
        <f t="shared" si="74"/>
        <v>0</v>
      </c>
      <c r="AG133" s="38">
        <f t="shared" si="75"/>
        <v>0</v>
      </c>
      <c r="AH133" s="38">
        <f t="shared" si="76"/>
        <v>0</v>
      </c>
      <c r="AI133" s="38">
        <f t="shared" si="77"/>
        <v>0</v>
      </c>
      <c r="AJ133" s="39">
        <f t="shared" si="78"/>
        <v>0</v>
      </c>
      <c r="AK133" s="39">
        <f t="shared" si="79"/>
        <v>0</v>
      </c>
      <c r="AL133" s="39">
        <f t="shared" si="80"/>
        <v>0</v>
      </c>
      <c r="AM133" s="39">
        <f t="shared" si="81"/>
        <v>0</v>
      </c>
      <c r="AN133" s="39">
        <f t="shared" si="82"/>
        <v>0</v>
      </c>
      <c r="AO133" s="39">
        <f t="shared" si="83"/>
        <v>0</v>
      </c>
      <c r="AP133" s="40">
        <f t="shared" si="84"/>
        <v>0</v>
      </c>
      <c r="AQ133" s="40">
        <f t="shared" si="85"/>
        <v>0</v>
      </c>
      <c r="AR133" s="40">
        <f t="shared" si="86"/>
        <v>0</v>
      </c>
      <c r="AS133" s="40">
        <f t="shared" si="87"/>
        <v>0</v>
      </c>
      <c r="AT133" s="40">
        <f t="shared" si="88"/>
        <v>0</v>
      </c>
      <c r="AU133" s="209"/>
      <c r="AV133" s="209"/>
      <c r="AW133" s="209"/>
      <c r="AX133" s="209"/>
      <c r="AY133" s="209"/>
      <c r="AZ133" s="209"/>
      <c r="BA133" s="209"/>
      <c r="BB133" s="209"/>
      <c r="BC133" s="209"/>
      <c r="BD133" s="209"/>
      <c r="BE133" s="209"/>
      <c r="BF133" s="209"/>
      <c r="BG133" s="209"/>
      <c r="BH133" s="209"/>
      <c r="BI133" s="209"/>
      <c r="BJ133" s="41">
        <f>IF(COUNTIF(AD133:AI133,0)=0,IF(COUNTIFS(AD133:AI133,"*F*")=0,SUM(LARGE(AD133:AI133,{1,2,3,4,5})),IF(COUNTIFS(AD133:AI133,"*F*")=1,SUM(LARGE(AD133:AI133,{1,2,3,4,5})),IF(COUNTIFS(AD133:AI133,"*F*")=2,"C",IF(COUNTIFS(AD133:AI133,"*F*")&gt;2,"F")))),IF(COUNTIFS(AD133:AH133,"*F*")=0,SUM(AD133:AH133),IF(COUNTIFS(AD133:AH133,"*F*")=1,"C",IF(COUNTIFS(AD133:AH133,"*F*")&gt;=2,"F"))))</f>
        <v>0</v>
      </c>
      <c r="BK133" s="42">
        <f t="shared" si="89"/>
        <v>0</v>
      </c>
    </row>
    <row r="134" spans="1:63" s="278" customFormat="1" ht="15" customHeight="1" x14ac:dyDescent="0.25">
      <c r="A134" s="35">
        <v>132</v>
      </c>
      <c r="B134" s="36" t="s">
        <v>12</v>
      </c>
      <c r="C134" s="209"/>
      <c r="D134" s="209"/>
      <c r="E134" s="209"/>
      <c r="F134" s="209"/>
      <c r="G134" s="209"/>
      <c r="H134" s="209"/>
      <c r="I134" s="209"/>
      <c r="J134" s="209"/>
      <c r="K134" s="209"/>
      <c r="L134" s="209"/>
      <c r="M134" s="209"/>
      <c r="N134" s="209"/>
      <c r="O134" s="209"/>
      <c r="P134" s="209"/>
      <c r="Q134" s="209"/>
      <c r="R134" s="209"/>
      <c r="S134" s="209"/>
      <c r="T134" s="209"/>
      <c r="U134" s="19"/>
      <c r="V134" s="19"/>
      <c r="W134" s="19"/>
      <c r="X134" s="37">
        <f t="shared" si="66"/>
        <v>0</v>
      </c>
      <c r="Y134" s="37">
        <f t="shared" si="67"/>
        <v>0</v>
      </c>
      <c r="Z134" s="37">
        <f t="shared" si="68"/>
        <v>0</v>
      </c>
      <c r="AA134" s="37">
        <f t="shared" si="69"/>
        <v>0</v>
      </c>
      <c r="AB134" s="37">
        <f t="shared" si="70"/>
        <v>0</v>
      </c>
      <c r="AC134" s="37">
        <f t="shared" si="71"/>
        <v>0</v>
      </c>
      <c r="AD134" s="38">
        <f t="shared" si="72"/>
        <v>0</v>
      </c>
      <c r="AE134" s="38">
        <f t="shared" si="73"/>
        <v>0</v>
      </c>
      <c r="AF134" s="38">
        <f t="shared" si="74"/>
        <v>0</v>
      </c>
      <c r="AG134" s="38">
        <f t="shared" si="75"/>
        <v>0</v>
      </c>
      <c r="AH134" s="38">
        <f t="shared" si="76"/>
        <v>0</v>
      </c>
      <c r="AI134" s="38">
        <f t="shared" si="77"/>
        <v>0</v>
      </c>
      <c r="AJ134" s="39">
        <f t="shared" si="78"/>
        <v>0</v>
      </c>
      <c r="AK134" s="39">
        <f t="shared" si="79"/>
        <v>0</v>
      </c>
      <c r="AL134" s="39">
        <f t="shared" si="80"/>
        <v>0</v>
      </c>
      <c r="AM134" s="39">
        <f t="shared" si="81"/>
        <v>0</v>
      </c>
      <c r="AN134" s="39">
        <f t="shared" si="82"/>
        <v>0</v>
      </c>
      <c r="AO134" s="39">
        <f t="shared" si="83"/>
        <v>0</v>
      </c>
      <c r="AP134" s="40">
        <f t="shared" si="84"/>
        <v>0</v>
      </c>
      <c r="AQ134" s="40">
        <f t="shared" si="85"/>
        <v>0</v>
      </c>
      <c r="AR134" s="40">
        <f t="shared" si="86"/>
        <v>0</v>
      </c>
      <c r="AS134" s="40">
        <f t="shared" si="87"/>
        <v>0</v>
      </c>
      <c r="AT134" s="40">
        <f t="shared" si="88"/>
        <v>0</v>
      </c>
      <c r="AU134" s="209"/>
      <c r="AV134" s="209"/>
      <c r="AW134" s="209"/>
      <c r="AX134" s="209"/>
      <c r="AY134" s="209"/>
      <c r="AZ134" s="209"/>
      <c r="BA134" s="209"/>
      <c r="BB134" s="209"/>
      <c r="BC134" s="209"/>
      <c r="BD134" s="209"/>
      <c r="BE134" s="209"/>
      <c r="BF134" s="209"/>
      <c r="BG134" s="209"/>
      <c r="BH134" s="209"/>
      <c r="BI134" s="209"/>
      <c r="BJ134" s="41">
        <f>IF(COUNTIF(AD134:AI134,0)=0,IF(COUNTIFS(AD134:AI134,"*F*")=0,SUM(LARGE(AD134:AI134,{1,2,3,4,5})),IF(COUNTIFS(AD134:AI134,"*F*")=1,SUM(LARGE(AD134:AI134,{1,2,3,4,5})),IF(COUNTIFS(AD134:AI134,"*F*")=2,"C",IF(COUNTIFS(AD134:AI134,"*F*")&gt;2,"F")))),IF(COUNTIFS(AD134:AH134,"*F*")=0,SUM(AD134:AH134),IF(COUNTIFS(AD134:AH134,"*F*")=1,"C",IF(COUNTIFS(AD134:AH134,"*F*")&gt;=2,"F"))))</f>
        <v>0</v>
      </c>
      <c r="BK134" s="42">
        <f t="shared" si="89"/>
        <v>0</v>
      </c>
    </row>
    <row r="135" spans="1:63" s="278" customFormat="1" ht="15" customHeight="1" x14ac:dyDescent="0.25">
      <c r="A135" s="35">
        <v>133</v>
      </c>
      <c r="B135" s="36" t="s">
        <v>12</v>
      </c>
      <c r="C135" s="209"/>
      <c r="D135" s="209"/>
      <c r="E135" s="209"/>
      <c r="F135" s="209"/>
      <c r="G135" s="209"/>
      <c r="H135" s="209"/>
      <c r="I135" s="209"/>
      <c r="J135" s="209"/>
      <c r="K135" s="209"/>
      <c r="L135" s="209"/>
      <c r="M135" s="209"/>
      <c r="N135" s="209"/>
      <c r="O135" s="209"/>
      <c r="P135" s="209"/>
      <c r="Q135" s="209"/>
      <c r="R135" s="209"/>
      <c r="S135" s="209"/>
      <c r="T135" s="209"/>
      <c r="U135" s="19"/>
      <c r="V135" s="19"/>
      <c r="W135" s="19"/>
      <c r="X135" s="37">
        <f t="shared" si="66"/>
        <v>0</v>
      </c>
      <c r="Y135" s="37">
        <f t="shared" si="67"/>
        <v>0</v>
      </c>
      <c r="Z135" s="37">
        <f t="shared" si="68"/>
        <v>0</v>
      </c>
      <c r="AA135" s="37">
        <f t="shared" si="69"/>
        <v>0</v>
      </c>
      <c r="AB135" s="37">
        <f t="shared" si="70"/>
        <v>0</v>
      </c>
      <c r="AC135" s="37">
        <f t="shared" si="71"/>
        <v>0</v>
      </c>
      <c r="AD135" s="38">
        <f t="shared" si="72"/>
        <v>0</v>
      </c>
      <c r="AE135" s="38">
        <f t="shared" si="73"/>
        <v>0</v>
      </c>
      <c r="AF135" s="38">
        <f t="shared" si="74"/>
        <v>0</v>
      </c>
      <c r="AG135" s="38">
        <f t="shared" si="75"/>
        <v>0</v>
      </c>
      <c r="AH135" s="38">
        <f t="shared" si="76"/>
        <v>0</v>
      </c>
      <c r="AI135" s="38">
        <f t="shared" si="77"/>
        <v>0</v>
      </c>
      <c r="AJ135" s="39">
        <f t="shared" si="78"/>
        <v>0</v>
      </c>
      <c r="AK135" s="39">
        <f t="shared" si="79"/>
        <v>0</v>
      </c>
      <c r="AL135" s="39">
        <f t="shared" si="80"/>
        <v>0</v>
      </c>
      <c r="AM135" s="39">
        <f t="shared" si="81"/>
        <v>0</v>
      </c>
      <c r="AN135" s="39">
        <f t="shared" si="82"/>
        <v>0</v>
      </c>
      <c r="AO135" s="39">
        <f t="shared" si="83"/>
        <v>0</v>
      </c>
      <c r="AP135" s="40">
        <f t="shared" si="84"/>
        <v>0</v>
      </c>
      <c r="AQ135" s="40">
        <f t="shared" si="85"/>
        <v>0</v>
      </c>
      <c r="AR135" s="40">
        <f t="shared" si="86"/>
        <v>0</v>
      </c>
      <c r="AS135" s="40">
        <f t="shared" si="87"/>
        <v>0</v>
      </c>
      <c r="AT135" s="40">
        <f t="shared" si="88"/>
        <v>0</v>
      </c>
      <c r="AU135" s="209"/>
      <c r="AV135" s="209"/>
      <c r="AW135" s="209"/>
      <c r="AX135" s="209"/>
      <c r="AY135" s="209"/>
      <c r="AZ135" s="209"/>
      <c r="BA135" s="209"/>
      <c r="BB135" s="209"/>
      <c r="BC135" s="209"/>
      <c r="BD135" s="209"/>
      <c r="BE135" s="209"/>
      <c r="BF135" s="209"/>
      <c r="BG135" s="209"/>
      <c r="BH135" s="209"/>
      <c r="BI135" s="209"/>
      <c r="BJ135" s="41">
        <f>IF(COUNTIF(AD135:AI135,0)=0,IF(COUNTIFS(AD135:AI135,"*F*")=0,SUM(LARGE(AD135:AI135,{1,2,3,4,5})),IF(COUNTIFS(AD135:AI135,"*F*")=1,SUM(LARGE(AD135:AI135,{1,2,3,4,5})),IF(COUNTIFS(AD135:AI135,"*F*")=2,"C",IF(COUNTIFS(AD135:AI135,"*F*")&gt;2,"F")))),IF(COUNTIFS(AD135:AH135,"*F*")=0,SUM(AD135:AH135),IF(COUNTIFS(AD135:AH135,"*F*")=1,"C",IF(COUNTIFS(AD135:AH135,"*F*")&gt;=2,"F"))))</f>
        <v>0</v>
      </c>
      <c r="BK135" s="42">
        <f t="shared" si="89"/>
        <v>0</v>
      </c>
    </row>
    <row r="136" spans="1:63" s="278" customFormat="1" ht="15" customHeight="1" x14ac:dyDescent="0.25">
      <c r="A136" s="35">
        <v>134</v>
      </c>
      <c r="B136" s="36" t="s">
        <v>12</v>
      </c>
      <c r="C136" s="209"/>
      <c r="D136" s="209"/>
      <c r="E136" s="209"/>
      <c r="F136" s="209"/>
      <c r="G136" s="209"/>
      <c r="H136" s="209"/>
      <c r="I136" s="209"/>
      <c r="J136" s="209"/>
      <c r="K136" s="209"/>
      <c r="L136" s="209"/>
      <c r="M136" s="209"/>
      <c r="N136" s="209"/>
      <c r="O136" s="209"/>
      <c r="P136" s="209"/>
      <c r="Q136" s="209"/>
      <c r="R136" s="209"/>
      <c r="S136" s="209"/>
      <c r="T136" s="209"/>
      <c r="U136" s="19"/>
      <c r="V136" s="19"/>
      <c r="W136" s="19"/>
      <c r="X136" s="37">
        <f t="shared" si="66"/>
        <v>0</v>
      </c>
      <c r="Y136" s="37">
        <f t="shared" si="67"/>
        <v>0</v>
      </c>
      <c r="Z136" s="37">
        <f t="shared" si="68"/>
        <v>0</v>
      </c>
      <c r="AA136" s="37">
        <f t="shared" si="69"/>
        <v>0</v>
      </c>
      <c r="AB136" s="37">
        <f t="shared" si="70"/>
        <v>0</v>
      </c>
      <c r="AC136" s="37">
        <f t="shared" si="71"/>
        <v>0</v>
      </c>
      <c r="AD136" s="38">
        <f t="shared" si="72"/>
        <v>0</v>
      </c>
      <c r="AE136" s="38">
        <f t="shared" si="73"/>
        <v>0</v>
      </c>
      <c r="AF136" s="38">
        <f t="shared" si="74"/>
        <v>0</v>
      </c>
      <c r="AG136" s="38">
        <f t="shared" si="75"/>
        <v>0</v>
      </c>
      <c r="AH136" s="38">
        <f t="shared" si="76"/>
        <v>0</v>
      </c>
      <c r="AI136" s="38">
        <f t="shared" si="77"/>
        <v>0</v>
      </c>
      <c r="AJ136" s="39">
        <f t="shared" si="78"/>
        <v>0</v>
      </c>
      <c r="AK136" s="39">
        <f t="shared" si="79"/>
        <v>0</v>
      </c>
      <c r="AL136" s="39">
        <f t="shared" si="80"/>
        <v>0</v>
      </c>
      <c r="AM136" s="39">
        <f t="shared" si="81"/>
        <v>0</v>
      </c>
      <c r="AN136" s="39">
        <f t="shared" si="82"/>
        <v>0</v>
      </c>
      <c r="AO136" s="39">
        <f t="shared" si="83"/>
        <v>0</v>
      </c>
      <c r="AP136" s="40">
        <f t="shared" si="84"/>
        <v>0</v>
      </c>
      <c r="AQ136" s="40">
        <f t="shared" si="85"/>
        <v>0</v>
      </c>
      <c r="AR136" s="40">
        <f t="shared" si="86"/>
        <v>0</v>
      </c>
      <c r="AS136" s="40">
        <f t="shared" si="87"/>
        <v>0</v>
      </c>
      <c r="AT136" s="40">
        <f t="shared" si="88"/>
        <v>0</v>
      </c>
      <c r="AU136" s="209"/>
      <c r="AV136" s="209"/>
      <c r="AW136" s="209"/>
      <c r="AX136" s="209"/>
      <c r="AY136" s="209"/>
      <c r="AZ136" s="209"/>
      <c r="BA136" s="209"/>
      <c r="BB136" s="209"/>
      <c r="BC136" s="209"/>
      <c r="BD136" s="209"/>
      <c r="BE136" s="209"/>
      <c r="BF136" s="209"/>
      <c r="BG136" s="209"/>
      <c r="BH136" s="209"/>
      <c r="BI136" s="209"/>
      <c r="BJ136" s="41">
        <f>IF(COUNTIF(AD136:AI136,0)=0,IF(COUNTIFS(AD136:AI136,"*F*")=0,SUM(LARGE(AD136:AI136,{1,2,3,4,5})),IF(COUNTIFS(AD136:AI136,"*F*")=1,SUM(LARGE(AD136:AI136,{1,2,3,4,5})),IF(COUNTIFS(AD136:AI136,"*F*")=2,"C",IF(COUNTIFS(AD136:AI136,"*F*")&gt;2,"F")))),IF(COUNTIFS(AD136:AH136,"*F*")=0,SUM(AD136:AH136),IF(COUNTIFS(AD136:AH136,"*F*")=1,"C",IF(COUNTIFS(AD136:AH136,"*F*")&gt;=2,"F"))))</f>
        <v>0</v>
      </c>
      <c r="BK136" s="42">
        <f t="shared" si="89"/>
        <v>0</v>
      </c>
    </row>
    <row r="137" spans="1:63" s="278" customFormat="1" ht="15" customHeight="1" x14ac:dyDescent="0.25">
      <c r="A137" s="35">
        <v>135</v>
      </c>
      <c r="B137" s="36" t="s">
        <v>12</v>
      </c>
      <c r="C137" s="209"/>
      <c r="D137" s="209"/>
      <c r="E137" s="209"/>
      <c r="F137" s="209"/>
      <c r="G137" s="209"/>
      <c r="H137" s="209"/>
      <c r="I137" s="209"/>
      <c r="J137" s="209"/>
      <c r="K137" s="209"/>
      <c r="L137" s="209"/>
      <c r="M137" s="209"/>
      <c r="N137" s="209"/>
      <c r="O137" s="209"/>
      <c r="P137" s="209"/>
      <c r="Q137" s="209"/>
      <c r="R137" s="209"/>
      <c r="S137" s="209"/>
      <c r="T137" s="209"/>
      <c r="U137" s="19"/>
      <c r="V137" s="19"/>
      <c r="W137" s="19"/>
      <c r="X137" s="37">
        <f t="shared" si="66"/>
        <v>0</v>
      </c>
      <c r="Y137" s="37">
        <f t="shared" si="67"/>
        <v>0</v>
      </c>
      <c r="Z137" s="37">
        <f t="shared" si="68"/>
        <v>0</v>
      </c>
      <c r="AA137" s="37">
        <f t="shared" si="69"/>
        <v>0</v>
      </c>
      <c r="AB137" s="37">
        <f t="shared" si="70"/>
        <v>0</v>
      </c>
      <c r="AC137" s="37">
        <f t="shared" si="71"/>
        <v>0</v>
      </c>
      <c r="AD137" s="38">
        <f t="shared" si="72"/>
        <v>0</v>
      </c>
      <c r="AE137" s="38">
        <f t="shared" si="73"/>
        <v>0</v>
      </c>
      <c r="AF137" s="38">
        <f t="shared" si="74"/>
        <v>0</v>
      </c>
      <c r="AG137" s="38">
        <f t="shared" si="75"/>
        <v>0</v>
      </c>
      <c r="AH137" s="38">
        <f t="shared" si="76"/>
        <v>0</v>
      </c>
      <c r="AI137" s="38">
        <f t="shared" si="77"/>
        <v>0</v>
      </c>
      <c r="AJ137" s="39">
        <f t="shared" si="78"/>
        <v>0</v>
      </c>
      <c r="AK137" s="39">
        <f t="shared" si="79"/>
        <v>0</v>
      </c>
      <c r="AL137" s="39">
        <f t="shared" si="80"/>
        <v>0</v>
      </c>
      <c r="AM137" s="39">
        <f t="shared" si="81"/>
        <v>0</v>
      </c>
      <c r="AN137" s="39">
        <f t="shared" si="82"/>
        <v>0</v>
      </c>
      <c r="AO137" s="39">
        <f t="shared" si="83"/>
        <v>0</v>
      </c>
      <c r="AP137" s="40">
        <f t="shared" si="84"/>
        <v>0</v>
      </c>
      <c r="AQ137" s="40">
        <f t="shared" si="85"/>
        <v>0</v>
      </c>
      <c r="AR137" s="40">
        <f t="shared" si="86"/>
        <v>0</v>
      </c>
      <c r="AS137" s="40">
        <f t="shared" si="87"/>
        <v>0</v>
      </c>
      <c r="AT137" s="40">
        <f t="shared" si="88"/>
        <v>0</v>
      </c>
      <c r="AU137" s="209"/>
      <c r="AV137" s="209"/>
      <c r="AW137" s="209"/>
      <c r="AX137" s="209"/>
      <c r="AY137" s="209"/>
      <c r="AZ137" s="209"/>
      <c r="BA137" s="209"/>
      <c r="BB137" s="209"/>
      <c r="BC137" s="209"/>
      <c r="BD137" s="209"/>
      <c r="BE137" s="209"/>
      <c r="BF137" s="209"/>
      <c r="BG137" s="209"/>
      <c r="BH137" s="209"/>
      <c r="BI137" s="209"/>
      <c r="BJ137" s="41">
        <f>IF(COUNTIF(AD137:AI137,0)=0,IF(COUNTIFS(AD137:AI137,"*F*")=0,SUM(LARGE(AD137:AI137,{1,2,3,4,5})),IF(COUNTIFS(AD137:AI137,"*F*")=1,SUM(LARGE(AD137:AI137,{1,2,3,4,5})),IF(COUNTIFS(AD137:AI137,"*F*")=2,"C",IF(COUNTIFS(AD137:AI137,"*F*")&gt;2,"F")))),IF(COUNTIFS(AD137:AH137,"*F*")=0,SUM(AD137:AH137),IF(COUNTIFS(AD137:AH137,"*F*")=1,"C",IF(COUNTIFS(AD137:AH137,"*F*")&gt;=2,"F"))))</f>
        <v>0</v>
      </c>
      <c r="BK137" s="42">
        <f t="shared" si="89"/>
        <v>0</v>
      </c>
    </row>
    <row r="138" spans="1:63" s="278" customFormat="1" ht="15" customHeight="1" x14ac:dyDescent="0.25">
      <c r="A138" s="35">
        <v>136</v>
      </c>
      <c r="B138" s="36" t="s">
        <v>12</v>
      </c>
      <c r="C138" s="209"/>
      <c r="D138" s="209"/>
      <c r="E138" s="209"/>
      <c r="F138" s="209"/>
      <c r="G138" s="209"/>
      <c r="H138" s="209"/>
      <c r="I138" s="209"/>
      <c r="J138" s="209"/>
      <c r="K138" s="209"/>
      <c r="L138" s="209"/>
      <c r="M138" s="209"/>
      <c r="N138" s="209"/>
      <c r="O138" s="209"/>
      <c r="P138" s="209"/>
      <c r="Q138" s="209"/>
      <c r="R138" s="209"/>
      <c r="S138" s="209"/>
      <c r="T138" s="209"/>
      <c r="U138" s="19"/>
      <c r="V138" s="19"/>
      <c r="W138" s="19"/>
      <c r="X138" s="37">
        <f t="shared" si="66"/>
        <v>0</v>
      </c>
      <c r="Y138" s="37">
        <f t="shared" si="67"/>
        <v>0</v>
      </c>
      <c r="Z138" s="37">
        <f t="shared" si="68"/>
        <v>0</v>
      </c>
      <c r="AA138" s="37">
        <f t="shared" si="69"/>
        <v>0</v>
      </c>
      <c r="AB138" s="37">
        <f t="shared" si="70"/>
        <v>0</v>
      </c>
      <c r="AC138" s="37">
        <f t="shared" si="71"/>
        <v>0</v>
      </c>
      <c r="AD138" s="38">
        <f t="shared" si="72"/>
        <v>0</v>
      </c>
      <c r="AE138" s="38">
        <f t="shared" si="73"/>
        <v>0</v>
      </c>
      <c r="AF138" s="38">
        <f t="shared" si="74"/>
        <v>0</v>
      </c>
      <c r="AG138" s="38">
        <f t="shared" si="75"/>
        <v>0</v>
      </c>
      <c r="AH138" s="38">
        <f t="shared" si="76"/>
        <v>0</v>
      </c>
      <c r="AI138" s="38">
        <f t="shared" si="77"/>
        <v>0</v>
      </c>
      <c r="AJ138" s="39">
        <f t="shared" si="78"/>
        <v>0</v>
      </c>
      <c r="AK138" s="39">
        <f t="shared" si="79"/>
        <v>0</v>
      </c>
      <c r="AL138" s="39">
        <f t="shared" si="80"/>
        <v>0</v>
      </c>
      <c r="AM138" s="39">
        <f t="shared" si="81"/>
        <v>0</v>
      </c>
      <c r="AN138" s="39">
        <f t="shared" si="82"/>
        <v>0</v>
      </c>
      <c r="AO138" s="39">
        <f t="shared" si="83"/>
        <v>0</v>
      </c>
      <c r="AP138" s="40">
        <f t="shared" si="84"/>
        <v>0</v>
      </c>
      <c r="AQ138" s="40">
        <f t="shared" si="85"/>
        <v>0</v>
      </c>
      <c r="AR138" s="40">
        <f t="shared" si="86"/>
        <v>0</v>
      </c>
      <c r="AS138" s="40">
        <f t="shared" si="87"/>
        <v>0</v>
      </c>
      <c r="AT138" s="40">
        <f t="shared" si="88"/>
        <v>0</v>
      </c>
      <c r="AU138" s="209"/>
      <c r="AV138" s="209"/>
      <c r="AW138" s="209"/>
      <c r="AX138" s="209"/>
      <c r="AY138" s="209"/>
      <c r="AZ138" s="209"/>
      <c r="BA138" s="209"/>
      <c r="BB138" s="209"/>
      <c r="BC138" s="209"/>
      <c r="BD138" s="209"/>
      <c r="BE138" s="209"/>
      <c r="BF138" s="209"/>
      <c r="BG138" s="209"/>
      <c r="BH138" s="209"/>
      <c r="BI138" s="209"/>
      <c r="BJ138" s="41">
        <f>IF(COUNTIF(AD138:AI138,0)=0,IF(COUNTIFS(AD138:AI138,"*F*")=0,SUM(LARGE(AD138:AI138,{1,2,3,4,5})),IF(COUNTIFS(AD138:AI138,"*F*")=1,SUM(LARGE(AD138:AI138,{1,2,3,4,5})),IF(COUNTIFS(AD138:AI138,"*F*")=2,"C",IF(COUNTIFS(AD138:AI138,"*F*")&gt;2,"F")))),IF(COUNTIFS(AD138:AH138,"*F*")=0,SUM(AD138:AH138),IF(COUNTIFS(AD138:AH138,"*F*")=1,"C",IF(COUNTIFS(AD138:AH138,"*F*")&gt;=2,"F"))))</f>
        <v>0</v>
      </c>
      <c r="BK138" s="42">
        <f t="shared" si="89"/>
        <v>0</v>
      </c>
    </row>
    <row r="139" spans="1:63" s="278" customFormat="1" ht="15" customHeight="1" x14ac:dyDescent="0.25">
      <c r="A139" s="35">
        <v>137</v>
      </c>
      <c r="B139" s="36" t="s">
        <v>12</v>
      </c>
      <c r="C139" s="209"/>
      <c r="D139" s="209"/>
      <c r="E139" s="209"/>
      <c r="F139" s="209"/>
      <c r="G139" s="209"/>
      <c r="H139" s="209"/>
      <c r="I139" s="209"/>
      <c r="J139" s="209"/>
      <c r="K139" s="209"/>
      <c r="L139" s="209"/>
      <c r="M139" s="209"/>
      <c r="N139" s="209"/>
      <c r="O139" s="209"/>
      <c r="P139" s="209"/>
      <c r="Q139" s="209"/>
      <c r="R139" s="209"/>
      <c r="S139" s="209"/>
      <c r="T139" s="209"/>
      <c r="U139" s="19"/>
      <c r="V139" s="19"/>
      <c r="W139" s="19"/>
      <c r="X139" s="37">
        <f t="shared" si="66"/>
        <v>0</v>
      </c>
      <c r="Y139" s="37">
        <f t="shared" si="67"/>
        <v>0</v>
      </c>
      <c r="Z139" s="37">
        <f t="shared" si="68"/>
        <v>0</v>
      </c>
      <c r="AA139" s="37">
        <f t="shared" si="69"/>
        <v>0</v>
      </c>
      <c r="AB139" s="37">
        <f t="shared" si="70"/>
        <v>0</v>
      </c>
      <c r="AC139" s="37">
        <f t="shared" si="71"/>
        <v>0</v>
      </c>
      <c r="AD139" s="38">
        <f t="shared" si="72"/>
        <v>0</v>
      </c>
      <c r="AE139" s="38">
        <f t="shared" si="73"/>
        <v>0</v>
      </c>
      <c r="AF139" s="38">
        <f t="shared" si="74"/>
        <v>0</v>
      </c>
      <c r="AG139" s="38">
        <f t="shared" si="75"/>
        <v>0</v>
      </c>
      <c r="AH139" s="38">
        <f t="shared" si="76"/>
        <v>0</v>
      </c>
      <c r="AI139" s="38">
        <f t="shared" si="77"/>
        <v>0</v>
      </c>
      <c r="AJ139" s="39">
        <f t="shared" si="78"/>
        <v>0</v>
      </c>
      <c r="AK139" s="39">
        <f t="shared" si="79"/>
        <v>0</v>
      </c>
      <c r="AL139" s="39">
        <f t="shared" si="80"/>
        <v>0</v>
      </c>
      <c r="AM139" s="39">
        <f t="shared" si="81"/>
        <v>0</v>
      </c>
      <c r="AN139" s="39">
        <f t="shared" si="82"/>
        <v>0</v>
      </c>
      <c r="AO139" s="39">
        <f t="shared" si="83"/>
        <v>0</v>
      </c>
      <c r="AP139" s="40">
        <f t="shared" si="84"/>
        <v>0</v>
      </c>
      <c r="AQ139" s="40">
        <f t="shared" si="85"/>
        <v>0</v>
      </c>
      <c r="AR139" s="40">
        <f t="shared" si="86"/>
        <v>0</v>
      </c>
      <c r="AS139" s="40">
        <f t="shared" si="87"/>
        <v>0</v>
      </c>
      <c r="AT139" s="40">
        <f t="shared" si="88"/>
        <v>0</v>
      </c>
      <c r="AU139" s="209"/>
      <c r="AV139" s="209"/>
      <c r="AW139" s="209"/>
      <c r="AX139" s="209"/>
      <c r="AY139" s="209"/>
      <c r="AZ139" s="209"/>
      <c r="BA139" s="209"/>
      <c r="BB139" s="209"/>
      <c r="BC139" s="209"/>
      <c r="BD139" s="209"/>
      <c r="BE139" s="209"/>
      <c r="BF139" s="209"/>
      <c r="BG139" s="209"/>
      <c r="BH139" s="209"/>
      <c r="BI139" s="209"/>
      <c r="BJ139" s="41">
        <f>IF(COUNTIF(AD139:AI139,0)=0,IF(COUNTIFS(AD139:AI139,"*F*")=0,SUM(LARGE(AD139:AI139,{1,2,3,4,5})),IF(COUNTIFS(AD139:AI139,"*F*")=1,SUM(LARGE(AD139:AI139,{1,2,3,4,5})),IF(COUNTIFS(AD139:AI139,"*F*")=2,"C",IF(COUNTIFS(AD139:AI139,"*F*")&gt;2,"F")))),IF(COUNTIFS(AD139:AH139,"*F*")=0,SUM(AD139:AH139),IF(COUNTIFS(AD139:AH139,"*F*")=1,"C",IF(COUNTIFS(AD139:AH139,"*F*")&gt;=2,"F"))))</f>
        <v>0</v>
      </c>
      <c r="BK139" s="42">
        <f t="shared" si="89"/>
        <v>0</v>
      </c>
    </row>
    <row r="140" spans="1:63" s="278" customFormat="1" ht="15" customHeight="1" x14ac:dyDescent="0.25">
      <c r="A140" s="35">
        <v>138</v>
      </c>
      <c r="B140" s="36" t="s">
        <v>12</v>
      </c>
      <c r="C140" s="209"/>
      <c r="D140" s="209"/>
      <c r="E140" s="209"/>
      <c r="F140" s="209"/>
      <c r="G140" s="209"/>
      <c r="H140" s="209"/>
      <c r="I140" s="209"/>
      <c r="J140" s="209"/>
      <c r="K140" s="209"/>
      <c r="L140" s="209"/>
      <c r="M140" s="209"/>
      <c r="N140" s="209"/>
      <c r="O140" s="209"/>
      <c r="P140" s="209"/>
      <c r="Q140" s="209"/>
      <c r="R140" s="209"/>
      <c r="S140" s="209"/>
      <c r="T140" s="209"/>
      <c r="U140" s="19"/>
      <c r="V140" s="19"/>
      <c r="W140" s="19"/>
      <c r="X140" s="37">
        <f t="shared" si="66"/>
        <v>0</v>
      </c>
      <c r="Y140" s="37">
        <f t="shared" si="67"/>
        <v>0</v>
      </c>
      <c r="Z140" s="37">
        <f t="shared" si="68"/>
        <v>0</v>
      </c>
      <c r="AA140" s="37">
        <f t="shared" si="69"/>
        <v>0</v>
      </c>
      <c r="AB140" s="37">
        <f t="shared" si="70"/>
        <v>0</v>
      </c>
      <c r="AC140" s="37">
        <f t="shared" si="71"/>
        <v>0</v>
      </c>
      <c r="AD140" s="38">
        <f t="shared" si="72"/>
        <v>0</v>
      </c>
      <c r="AE140" s="38">
        <f t="shared" si="73"/>
        <v>0</v>
      </c>
      <c r="AF140" s="38">
        <f t="shared" si="74"/>
        <v>0</v>
      </c>
      <c r="AG140" s="38">
        <f t="shared" si="75"/>
        <v>0</v>
      </c>
      <c r="AH140" s="38">
        <f t="shared" si="76"/>
        <v>0</v>
      </c>
      <c r="AI140" s="38">
        <f t="shared" si="77"/>
        <v>0</v>
      </c>
      <c r="AJ140" s="39">
        <f t="shared" si="78"/>
        <v>0</v>
      </c>
      <c r="AK140" s="39">
        <f t="shared" si="79"/>
        <v>0</v>
      </c>
      <c r="AL140" s="39">
        <f t="shared" si="80"/>
        <v>0</v>
      </c>
      <c r="AM140" s="39">
        <f t="shared" si="81"/>
        <v>0</v>
      </c>
      <c r="AN140" s="39">
        <f t="shared" si="82"/>
        <v>0</v>
      </c>
      <c r="AO140" s="39">
        <f t="shared" si="83"/>
        <v>0</v>
      </c>
      <c r="AP140" s="40">
        <f t="shared" si="84"/>
        <v>0</v>
      </c>
      <c r="AQ140" s="40">
        <f t="shared" si="85"/>
        <v>0</v>
      </c>
      <c r="AR140" s="40">
        <f t="shared" si="86"/>
        <v>0</v>
      </c>
      <c r="AS140" s="40">
        <f t="shared" si="87"/>
        <v>0</v>
      </c>
      <c r="AT140" s="40">
        <f t="shared" si="88"/>
        <v>0</v>
      </c>
      <c r="AU140" s="209"/>
      <c r="AV140" s="209"/>
      <c r="AW140" s="209"/>
      <c r="AX140" s="209"/>
      <c r="AY140" s="209"/>
      <c r="AZ140" s="209"/>
      <c r="BA140" s="209"/>
      <c r="BB140" s="209"/>
      <c r="BC140" s="209"/>
      <c r="BD140" s="209"/>
      <c r="BE140" s="209"/>
      <c r="BF140" s="209"/>
      <c r="BG140" s="209"/>
      <c r="BH140" s="209"/>
      <c r="BI140" s="209"/>
      <c r="BJ140" s="41">
        <f>IF(COUNTIF(AD140:AI140,0)=0,IF(COUNTIFS(AD140:AI140,"*F*")=0,SUM(LARGE(AD140:AI140,{1,2,3,4,5})),IF(COUNTIFS(AD140:AI140,"*F*")=1,SUM(LARGE(AD140:AI140,{1,2,3,4,5})),IF(COUNTIFS(AD140:AI140,"*F*")=2,"C",IF(COUNTIFS(AD140:AI140,"*F*")&gt;2,"F")))),IF(COUNTIFS(AD140:AH140,"*F*")=0,SUM(AD140:AH140),IF(COUNTIFS(AD140:AH140,"*F*")=1,"C",IF(COUNTIFS(AD140:AH140,"*F*")&gt;=2,"F"))))</f>
        <v>0</v>
      </c>
      <c r="BK140" s="42">
        <f t="shared" si="89"/>
        <v>0</v>
      </c>
    </row>
    <row r="141" spans="1:63" s="278" customFormat="1" ht="15" customHeight="1" x14ac:dyDescent="0.25">
      <c r="A141" s="35">
        <v>139</v>
      </c>
      <c r="B141" s="36" t="s">
        <v>12</v>
      </c>
      <c r="C141" s="209"/>
      <c r="D141" s="209"/>
      <c r="E141" s="209"/>
      <c r="F141" s="209"/>
      <c r="G141" s="209"/>
      <c r="H141" s="209"/>
      <c r="I141" s="209"/>
      <c r="J141" s="209"/>
      <c r="K141" s="209"/>
      <c r="L141" s="209"/>
      <c r="M141" s="209"/>
      <c r="N141" s="209"/>
      <c r="O141" s="209"/>
      <c r="P141" s="209"/>
      <c r="Q141" s="209"/>
      <c r="R141" s="209"/>
      <c r="S141" s="209"/>
      <c r="T141" s="209"/>
      <c r="U141" s="19"/>
      <c r="V141" s="19"/>
      <c r="W141" s="19"/>
      <c r="X141" s="37">
        <f t="shared" si="66"/>
        <v>0</v>
      </c>
      <c r="Y141" s="37">
        <f t="shared" si="67"/>
        <v>0</v>
      </c>
      <c r="Z141" s="37">
        <f t="shared" si="68"/>
        <v>0</v>
      </c>
      <c r="AA141" s="37">
        <f t="shared" si="69"/>
        <v>0</v>
      </c>
      <c r="AB141" s="37">
        <f t="shared" si="70"/>
        <v>0</v>
      </c>
      <c r="AC141" s="37">
        <f t="shared" si="71"/>
        <v>0</v>
      </c>
      <c r="AD141" s="38">
        <f t="shared" si="72"/>
        <v>0</v>
      </c>
      <c r="AE141" s="38">
        <f t="shared" si="73"/>
        <v>0</v>
      </c>
      <c r="AF141" s="38">
        <f t="shared" si="74"/>
        <v>0</v>
      </c>
      <c r="AG141" s="38">
        <f t="shared" si="75"/>
        <v>0</v>
      </c>
      <c r="AH141" s="38">
        <f t="shared" si="76"/>
        <v>0</v>
      </c>
      <c r="AI141" s="38">
        <f t="shared" si="77"/>
        <v>0</v>
      </c>
      <c r="AJ141" s="39">
        <f t="shared" si="78"/>
        <v>0</v>
      </c>
      <c r="AK141" s="39">
        <f t="shared" si="79"/>
        <v>0</v>
      </c>
      <c r="AL141" s="39">
        <f t="shared" si="80"/>
        <v>0</v>
      </c>
      <c r="AM141" s="39">
        <f t="shared" si="81"/>
        <v>0</v>
      </c>
      <c r="AN141" s="39">
        <f t="shared" si="82"/>
        <v>0</v>
      </c>
      <c r="AO141" s="39">
        <f t="shared" si="83"/>
        <v>0</v>
      </c>
      <c r="AP141" s="40">
        <f t="shared" si="84"/>
        <v>0</v>
      </c>
      <c r="AQ141" s="40">
        <f t="shared" si="85"/>
        <v>0</v>
      </c>
      <c r="AR141" s="40">
        <f t="shared" si="86"/>
        <v>0</v>
      </c>
      <c r="AS141" s="40">
        <f t="shared" si="87"/>
        <v>0</v>
      </c>
      <c r="AT141" s="40">
        <f t="shared" si="88"/>
        <v>0</v>
      </c>
      <c r="AU141" s="209"/>
      <c r="AV141" s="209"/>
      <c r="AW141" s="209"/>
      <c r="AX141" s="209"/>
      <c r="AY141" s="209"/>
      <c r="AZ141" s="209"/>
      <c r="BA141" s="209"/>
      <c r="BB141" s="209"/>
      <c r="BC141" s="209"/>
      <c r="BD141" s="209"/>
      <c r="BE141" s="209"/>
      <c r="BF141" s="209"/>
      <c r="BG141" s="209"/>
      <c r="BH141" s="209"/>
      <c r="BI141" s="209"/>
      <c r="BJ141" s="41">
        <f>IF(COUNTIF(AD141:AI141,0)=0,IF(COUNTIFS(AD141:AI141,"*F*")=0,SUM(LARGE(AD141:AI141,{1,2,3,4,5})),IF(COUNTIFS(AD141:AI141,"*F*")=1,SUM(LARGE(AD141:AI141,{1,2,3,4,5})),IF(COUNTIFS(AD141:AI141,"*F*")=2,"C",IF(COUNTIFS(AD141:AI141,"*F*")&gt;2,"F")))),IF(COUNTIFS(AD141:AH141,"*F*")=0,SUM(AD141:AH141),IF(COUNTIFS(AD141:AH141,"*F*")=1,"C",IF(COUNTIFS(AD141:AH141,"*F*")&gt;=2,"F"))))</f>
        <v>0</v>
      </c>
      <c r="BK141" s="42">
        <f t="shared" si="89"/>
        <v>0</v>
      </c>
    </row>
    <row r="142" spans="1:63" s="278" customFormat="1" ht="15" customHeight="1" x14ac:dyDescent="0.25">
      <c r="A142" s="35">
        <v>140</v>
      </c>
      <c r="B142" s="36" t="s">
        <v>12</v>
      </c>
      <c r="C142" s="209"/>
      <c r="D142" s="209"/>
      <c r="E142" s="209"/>
      <c r="F142" s="209"/>
      <c r="G142" s="209"/>
      <c r="H142" s="209"/>
      <c r="I142" s="209"/>
      <c r="J142" s="209"/>
      <c r="K142" s="209"/>
      <c r="L142" s="209"/>
      <c r="M142" s="209"/>
      <c r="N142" s="209"/>
      <c r="O142" s="209"/>
      <c r="P142" s="209"/>
      <c r="Q142" s="209"/>
      <c r="R142" s="209"/>
      <c r="S142" s="209"/>
      <c r="T142" s="209"/>
      <c r="U142" s="19"/>
      <c r="V142" s="19"/>
      <c r="W142" s="19"/>
      <c r="X142" s="37">
        <f t="shared" si="66"/>
        <v>0</v>
      </c>
      <c r="Y142" s="37">
        <f t="shared" si="67"/>
        <v>0</v>
      </c>
      <c r="Z142" s="37">
        <f t="shared" si="68"/>
        <v>0</v>
      </c>
      <c r="AA142" s="37">
        <f t="shared" si="69"/>
        <v>0</v>
      </c>
      <c r="AB142" s="37">
        <f t="shared" si="70"/>
        <v>0</v>
      </c>
      <c r="AC142" s="37">
        <f t="shared" si="71"/>
        <v>0</v>
      </c>
      <c r="AD142" s="38">
        <f t="shared" si="72"/>
        <v>0</v>
      </c>
      <c r="AE142" s="38">
        <f t="shared" si="73"/>
        <v>0</v>
      </c>
      <c r="AF142" s="38">
        <f t="shared" si="74"/>
        <v>0</v>
      </c>
      <c r="AG142" s="38">
        <f t="shared" si="75"/>
        <v>0</v>
      </c>
      <c r="AH142" s="38">
        <f t="shared" si="76"/>
        <v>0</v>
      </c>
      <c r="AI142" s="38">
        <f t="shared" si="77"/>
        <v>0</v>
      </c>
      <c r="AJ142" s="39">
        <f t="shared" si="78"/>
        <v>0</v>
      </c>
      <c r="AK142" s="39">
        <f t="shared" si="79"/>
        <v>0</v>
      </c>
      <c r="AL142" s="39">
        <f t="shared" si="80"/>
        <v>0</v>
      </c>
      <c r="AM142" s="39">
        <f t="shared" si="81"/>
        <v>0</v>
      </c>
      <c r="AN142" s="39">
        <f t="shared" si="82"/>
        <v>0</v>
      </c>
      <c r="AO142" s="39">
        <f t="shared" si="83"/>
        <v>0</v>
      </c>
      <c r="AP142" s="40">
        <f t="shared" si="84"/>
        <v>0</v>
      </c>
      <c r="AQ142" s="40">
        <f t="shared" si="85"/>
        <v>0</v>
      </c>
      <c r="AR142" s="40">
        <f t="shared" si="86"/>
        <v>0</v>
      </c>
      <c r="AS142" s="40">
        <f t="shared" si="87"/>
        <v>0</v>
      </c>
      <c r="AT142" s="40">
        <f t="shared" si="88"/>
        <v>0</v>
      </c>
      <c r="AU142" s="209"/>
      <c r="AV142" s="209"/>
      <c r="AW142" s="209"/>
      <c r="AX142" s="209"/>
      <c r="AY142" s="209"/>
      <c r="AZ142" s="209"/>
      <c r="BA142" s="209"/>
      <c r="BB142" s="209"/>
      <c r="BC142" s="209"/>
      <c r="BD142" s="209"/>
      <c r="BE142" s="209"/>
      <c r="BF142" s="209"/>
      <c r="BG142" s="209"/>
      <c r="BH142" s="209"/>
      <c r="BI142" s="209"/>
      <c r="BJ142" s="41">
        <f>IF(COUNTIF(AD142:AI142,0)=0,IF(COUNTIFS(AD142:AI142,"*F*")=0,SUM(LARGE(AD142:AI142,{1,2,3,4,5})),IF(COUNTIFS(AD142:AI142,"*F*")=1,SUM(LARGE(AD142:AI142,{1,2,3,4,5})),IF(COUNTIFS(AD142:AI142,"*F*")=2,"C",IF(COUNTIFS(AD142:AI142,"*F*")&gt;2,"F")))),IF(COUNTIFS(AD142:AH142,"*F*")=0,SUM(AD142:AH142),IF(COUNTIFS(AD142:AH142,"*F*")=1,"C",IF(COUNTIFS(AD142:AH142,"*F*")&gt;=2,"F"))))</f>
        <v>0</v>
      </c>
      <c r="BK142" s="42">
        <f t="shared" si="89"/>
        <v>0</v>
      </c>
    </row>
    <row r="143" spans="1:63" s="278" customFormat="1" ht="15" customHeight="1" x14ac:dyDescent="0.25">
      <c r="A143" s="35">
        <v>141</v>
      </c>
      <c r="B143" s="36" t="s">
        <v>12</v>
      </c>
      <c r="C143" s="209"/>
      <c r="D143" s="209"/>
      <c r="E143" s="209"/>
      <c r="F143" s="209"/>
      <c r="G143" s="209"/>
      <c r="H143" s="209"/>
      <c r="I143" s="209"/>
      <c r="J143" s="209"/>
      <c r="K143" s="209"/>
      <c r="L143" s="209"/>
      <c r="M143" s="209"/>
      <c r="N143" s="209"/>
      <c r="O143" s="209"/>
      <c r="P143" s="209"/>
      <c r="Q143" s="209"/>
      <c r="R143" s="209"/>
      <c r="S143" s="209"/>
      <c r="T143" s="209"/>
      <c r="U143" s="19"/>
      <c r="V143" s="19"/>
      <c r="W143" s="19"/>
      <c r="X143" s="37">
        <f t="shared" si="66"/>
        <v>0</v>
      </c>
      <c r="Y143" s="37">
        <f t="shared" si="67"/>
        <v>0</v>
      </c>
      <c r="Z143" s="37">
        <f t="shared" si="68"/>
        <v>0</v>
      </c>
      <c r="AA143" s="37">
        <f t="shared" si="69"/>
        <v>0</v>
      </c>
      <c r="AB143" s="37">
        <f t="shared" si="70"/>
        <v>0</v>
      </c>
      <c r="AC143" s="37">
        <f t="shared" si="71"/>
        <v>0</v>
      </c>
      <c r="AD143" s="38">
        <f t="shared" si="72"/>
        <v>0</v>
      </c>
      <c r="AE143" s="38">
        <f t="shared" si="73"/>
        <v>0</v>
      </c>
      <c r="AF143" s="38">
        <f t="shared" si="74"/>
        <v>0</v>
      </c>
      <c r="AG143" s="38">
        <f t="shared" si="75"/>
        <v>0</v>
      </c>
      <c r="AH143" s="38">
        <f t="shared" si="76"/>
        <v>0</v>
      </c>
      <c r="AI143" s="38">
        <f t="shared" si="77"/>
        <v>0</v>
      </c>
      <c r="AJ143" s="39">
        <f t="shared" si="78"/>
        <v>0</v>
      </c>
      <c r="AK143" s="39">
        <f t="shared" si="79"/>
        <v>0</v>
      </c>
      <c r="AL143" s="39">
        <f t="shared" si="80"/>
        <v>0</v>
      </c>
      <c r="AM143" s="39">
        <f t="shared" si="81"/>
        <v>0</v>
      </c>
      <c r="AN143" s="39">
        <f t="shared" si="82"/>
        <v>0</v>
      </c>
      <c r="AO143" s="39">
        <f t="shared" si="83"/>
        <v>0</v>
      </c>
      <c r="AP143" s="40">
        <f t="shared" si="84"/>
        <v>0</v>
      </c>
      <c r="AQ143" s="40">
        <f t="shared" si="85"/>
        <v>0</v>
      </c>
      <c r="AR143" s="40">
        <f t="shared" si="86"/>
        <v>0</v>
      </c>
      <c r="AS143" s="40">
        <f t="shared" si="87"/>
        <v>0</v>
      </c>
      <c r="AT143" s="40">
        <f t="shared" si="88"/>
        <v>0</v>
      </c>
      <c r="AU143" s="209"/>
      <c r="AV143" s="209"/>
      <c r="AW143" s="209"/>
      <c r="AX143" s="209"/>
      <c r="AY143" s="209"/>
      <c r="AZ143" s="209"/>
      <c r="BA143" s="209"/>
      <c r="BB143" s="209"/>
      <c r="BC143" s="209"/>
      <c r="BD143" s="209"/>
      <c r="BE143" s="209"/>
      <c r="BF143" s="209"/>
      <c r="BG143" s="209"/>
      <c r="BH143" s="209"/>
      <c r="BI143" s="209"/>
      <c r="BJ143" s="41">
        <f>IF(COUNTIF(AD143:AI143,0)=0,IF(COUNTIFS(AD143:AI143,"*F*")=0,SUM(LARGE(AD143:AI143,{1,2,3,4,5})),IF(COUNTIFS(AD143:AI143,"*F*")=1,SUM(LARGE(AD143:AI143,{1,2,3,4,5})),IF(COUNTIFS(AD143:AI143,"*F*")=2,"C",IF(COUNTIFS(AD143:AI143,"*F*")&gt;2,"F")))),IF(COUNTIFS(AD143:AH143,"*F*")=0,SUM(AD143:AH143),IF(COUNTIFS(AD143:AH143,"*F*")=1,"C",IF(COUNTIFS(AD143:AH143,"*F*")&gt;=2,"F"))))</f>
        <v>0</v>
      </c>
      <c r="BK143" s="42">
        <f t="shared" si="89"/>
        <v>0</v>
      </c>
    </row>
    <row r="144" spans="1:63" s="278" customFormat="1" ht="15" customHeight="1" x14ac:dyDescent="0.25">
      <c r="A144" s="35">
        <v>142</v>
      </c>
      <c r="B144" s="36" t="s">
        <v>12</v>
      </c>
      <c r="C144" s="209"/>
      <c r="D144" s="209"/>
      <c r="E144" s="209"/>
      <c r="F144" s="209"/>
      <c r="G144" s="209"/>
      <c r="H144" s="209"/>
      <c r="I144" s="209"/>
      <c r="J144" s="209"/>
      <c r="K144" s="209"/>
      <c r="L144" s="209"/>
      <c r="M144" s="209"/>
      <c r="N144" s="209"/>
      <c r="O144" s="209"/>
      <c r="P144" s="209"/>
      <c r="Q144" s="209"/>
      <c r="R144" s="209"/>
      <c r="S144" s="209"/>
      <c r="T144" s="209"/>
      <c r="U144" s="19"/>
      <c r="V144" s="19"/>
      <c r="W144" s="19"/>
      <c r="X144" s="37">
        <f t="shared" si="66"/>
        <v>0</v>
      </c>
      <c r="Y144" s="37">
        <f t="shared" si="67"/>
        <v>0</v>
      </c>
      <c r="Z144" s="37">
        <f t="shared" si="68"/>
        <v>0</v>
      </c>
      <c r="AA144" s="37">
        <f t="shared" si="69"/>
        <v>0</v>
      </c>
      <c r="AB144" s="37">
        <f t="shared" si="70"/>
        <v>0</v>
      </c>
      <c r="AC144" s="37">
        <f t="shared" si="71"/>
        <v>0</v>
      </c>
      <c r="AD144" s="38">
        <f t="shared" si="72"/>
        <v>0</v>
      </c>
      <c r="AE144" s="38">
        <f t="shared" si="73"/>
        <v>0</v>
      </c>
      <c r="AF144" s="38">
        <f t="shared" si="74"/>
        <v>0</v>
      </c>
      <c r="AG144" s="38">
        <f t="shared" si="75"/>
        <v>0</v>
      </c>
      <c r="AH144" s="38">
        <f t="shared" si="76"/>
        <v>0</v>
      </c>
      <c r="AI144" s="38">
        <f t="shared" si="77"/>
        <v>0</v>
      </c>
      <c r="AJ144" s="39">
        <f t="shared" si="78"/>
        <v>0</v>
      </c>
      <c r="AK144" s="39">
        <f t="shared" si="79"/>
        <v>0</v>
      </c>
      <c r="AL144" s="39">
        <f t="shared" si="80"/>
        <v>0</v>
      </c>
      <c r="AM144" s="39">
        <f t="shared" si="81"/>
        <v>0</v>
      </c>
      <c r="AN144" s="39">
        <f t="shared" si="82"/>
        <v>0</v>
      </c>
      <c r="AO144" s="39">
        <f t="shared" si="83"/>
        <v>0</v>
      </c>
      <c r="AP144" s="40">
        <f t="shared" si="84"/>
        <v>0</v>
      </c>
      <c r="AQ144" s="40">
        <f t="shared" si="85"/>
        <v>0</v>
      </c>
      <c r="AR144" s="40">
        <f t="shared" si="86"/>
        <v>0</v>
      </c>
      <c r="AS144" s="40">
        <f t="shared" si="87"/>
        <v>0</v>
      </c>
      <c r="AT144" s="40">
        <f t="shared" si="88"/>
        <v>0</v>
      </c>
      <c r="AU144" s="209"/>
      <c r="AV144" s="209"/>
      <c r="AW144" s="209"/>
      <c r="AX144" s="209"/>
      <c r="AY144" s="209"/>
      <c r="AZ144" s="209"/>
      <c r="BA144" s="209"/>
      <c r="BB144" s="209"/>
      <c r="BC144" s="209"/>
      <c r="BD144" s="209"/>
      <c r="BE144" s="209"/>
      <c r="BF144" s="209"/>
      <c r="BG144" s="209"/>
      <c r="BH144" s="209"/>
      <c r="BI144" s="209"/>
      <c r="BJ144" s="41">
        <f>IF(COUNTIF(AD144:AI144,0)=0,IF(COUNTIFS(AD144:AI144,"*F*")=0,SUM(LARGE(AD144:AI144,{1,2,3,4,5})),IF(COUNTIFS(AD144:AI144,"*F*")=1,SUM(LARGE(AD144:AI144,{1,2,3,4,5})),IF(COUNTIFS(AD144:AI144,"*F*")=2,"C",IF(COUNTIFS(AD144:AI144,"*F*")&gt;2,"F")))),IF(COUNTIFS(AD144:AH144,"*F*")=0,SUM(AD144:AH144),IF(COUNTIFS(AD144:AH144,"*F*")=1,"C",IF(COUNTIFS(AD144:AH144,"*F*")&gt;=2,"F"))))</f>
        <v>0</v>
      </c>
      <c r="BK144" s="42">
        <f t="shared" si="89"/>
        <v>0</v>
      </c>
    </row>
    <row r="145" spans="1:63" s="278" customFormat="1" ht="15" customHeight="1" x14ac:dyDescent="0.25">
      <c r="A145" s="35">
        <v>143</v>
      </c>
      <c r="B145" s="36" t="s">
        <v>12</v>
      </c>
      <c r="C145" s="209"/>
      <c r="D145" s="209"/>
      <c r="E145" s="209"/>
      <c r="F145" s="209"/>
      <c r="G145" s="209"/>
      <c r="H145" s="209"/>
      <c r="I145" s="209"/>
      <c r="J145" s="209"/>
      <c r="K145" s="209"/>
      <c r="L145" s="209"/>
      <c r="M145" s="209"/>
      <c r="N145" s="209"/>
      <c r="O145" s="209"/>
      <c r="P145" s="209"/>
      <c r="Q145" s="209"/>
      <c r="R145" s="209"/>
      <c r="S145" s="209"/>
      <c r="T145" s="209"/>
      <c r="U145" s="19"/>
      <c r="V145" s="19"/>
      <c r="W145" s="19"/>
      <c r="X145" s="37">
        <f t="shared" si="66"/>
        <v>0</v>
      </c>
      <c r="Y145" s="37">
        <f t="shared" si="67"/>
        <v>0</v>
      </c>
      <c r="Z145" s="37">
        <f t="shared" si="68"/>
        <v>0</v>
      </c>
      <c r="AA145" s="37">
        <f t="shared" si="69"/>
        <v>0</v>
      </c>
      <c r="AB145" s="37">
        <f t="shared" si="70"/>
        <v>0</v>
      </c>
      <c r="AC145" s="37">
        <f t="shared" si="71"/>
        <v>0</v>
      </c>
      <c r="AD145" s="38">
        <f t="shared" si="72"/>
        <v>0</v>
      </c>
      <c r="AE145" s="38">
        <f t="shared" si="73"/>
        <v>0</v>
      </c>
      <c r="AF145" s="38">
        <f t="shared" si="74"/>
        <v>0</v>
      </c>
      <c r="AG145" s="38">
        <f t="shared" si="75"/>
        <v>0</v>
      </c>
      <c r="AH145" s="38">
        <f t="shared" si="76"/>
        <v>0</v>
      </c>
      <c r="AI145" s="38">
        <f t="shared" si="77"/>
        <v>0</v>
      </c>
      <c r="AJ145" s="39">
        <f t="shared" si="78"/>
        <v>0</v>
      </c>
      <c r="AK145" s="39">
        <f t="shared" si="79"/>
        <v>0</v>
      </c>
      <c r="AL145" s="39">
        <f t="shared" si="80"/>
        <v>0</v>
      </c>
      <c r="AM145" s="39">
        <f t="shared" si="81"/>
        <v>0</v>
      </c>
      <c r="AN145" s="39">
        <f t="shared" si="82"/>
        <v>0</v>
      </c>
      <c r="AO145" s="39">
        <f t="shared" si="83"/>
        <v>0</v>
      </c>
      <c r="AP145" s="40">
        <f t="shared" si="84"/>
        <v>0</v>
      </c>
      <c r="AQ145" s="40">
        <f t="shared" si="85"/>
        <v>0</v>
      </c>
      <c r="AR145" s="40">
        <f t="shared" si="86"/>
        <v>0</v>
      </c>
      <c r="AS145" s="40">
        <f t="shared" si="87"/>
        <v>0</v>
      </c>
      <c r="AT145" s="40">
        <f t="shared" si="88"/>
        <v>0</v>
      </c>
      <c r="AU145" s="209"/>
      <c r="AV145" s="209"/>
      <c r="AW145" s="209"/>
      <c r="AX145" s="209"/>
      <c r="AY145" s="209"/>
      <c r="AZ145" s="209"/>
      <c r="BA145" s="209"/>
      <c r="BB145" s="209"/>
      <c r="BC145" s="209"/>
      <c r="BD145" s="209"/>
      <c r="BE145" s="209"/>
      <c r="BF145" s="209"/>
      <c r="BG145" s="209"/>
      <c r="BH145" s="209"/>
      <c r="BI145" s="209"/>
      <c r="BJ145" s="41">
        <f>IF(COUNTIF(AD145:AI145,0)=0,IF(COUNTIFS(AD145:AI145,"*F*")=0,SUM(LARGE(AD145:AI145,{1,2,3,4,5})),IF(COUNTIFS(AD145:AI145,"*F*")=1,SUM(LARGE(AD145:AI145,{1,2,3,4,5})),IF(COUNTIFS(AD145:AI145,"*F*")=2,"C",IF(COUNTIFS(AD145:AI145,"*F*")&gt;2,"F")))),IF(COUNTIFS(AD145:AH145,"*F*")=0,SUM(AD145:AH145),IF(COUNTIFS(AD145:AH145,"*F*")=1,"C",IF(COUNTIFS(AD145:AH145,"*F*")&gt;=2,"F"))))</f>
        <v>0</v>
      </c>
      <c r="BK145" s="42">
        <f t="shared" si="89"/>
        <v>0</v>
      </c>
    </row>
    <row r="146" spans="1:63" s="278" customFormat="1" ht="15" customHeight="1" x14ac:dyDescent="0.25">
      <c r="A146" s="35">
        <v>144</v>
      </c>
      <c r="B146" s="36" t="s">
        <v>12</v>
      </c>
      <c r="C146" s="209"/>
      <c r="D146" s="209"/>
      <c r="E146" s="209"/>
      <c r="F146" s="209"/>
      <c r="G146" s="209"/>
      <c r="H146" s="209"/>
      <c r="I146" s="209"/>
      <c r="J146" s="209"/>
      <c r="K146" s="209"/>
      <c r="L146" s="209"/>
      <c r="M146" s="209"/>
      <c r="N146" s="209"/>
      <c r="O146" s="209"/>
      <c r="P146" s="209"/>
      <c r="Q146" s="209"/>
      <c r="R146" s="209"/>
      <c r="S146" s="209"/>
      <c r="T146" s="209"/>
      <c r="U146" s="19"/>
      <c r="V146" s="19"/>
      <c r="W146" s="19"/>
      <c r="X146" s="37">
        <f t="shared" si="66"/>
        <v>0</v>
      </c>
      <c r="Y146" s="37">
        <f t="shared" si="67"/>
        <v>0</v>
      </c>
      <c r="Z146" s="37">
        <f t="shared" si="68"/>
        <v>0</v>
      </c>
      <c r="AA146" s="37">
        <f t="shared" si="69"/>
        <v>0</v>
      </c>
      <c r="AB146" s="37">
        <f t="shared" si="70"/>
        <v>0</v>
      </c>
      <c r="AC146" s="37">
        <f t="shared" si="71"/>
        <v>0</v>
      </c>
      <c r="AD146" s="38">
        <f t="shared" si="72"/>
        <v>0</v>
      </c>
      <c r="AE146" s="38">
        <f t="shared" si="73"/>
        <v>0</v>
      </c>
      <c r="AF146" s="38">
        <f t="shared" si="74"/>
        <v>0</v>
      </c>
      <c r="AG146" s="38">
        <f t="shared" si="75"/>
        <v>0</v>
      </c>
      <c r="AH146" s="38">
        <f t="shared" si="76"/>
        <v>0</v>
      </c>
      <c r="AI146" s="38">
        <f t="shared" si="77"/>
        <v>0</v>
      </c>
      <c r="AJ146" s="39">
        <f t="shared" si="78"/>
        <v>0</v>
      </c>
      <c r="AK146" s="39">
        <f t="shared" si="79"/>
        <v>0</v>
      </c>
      <c r="AL146" s="39">
        <f t="shared" si="80"/>
        <v>0</v>
      </c>
      <c r="AM146" s="39">
        <f t="shared" si="81"/>
        <v>0</v>
      </c>
      <c r="AN146" s="39">
        <f t="shared" si="82"/>
        <v>0</v>
      </c>
      <c r="AO146" s="39">
        <f t="shared" si="83"/>
        <v>0</v>
      </c>
      <c r="AP146" s="40">
        <f t="shared" si="84"/>
        <v>0</v>
      </c>
      <c r="AQ146" s="40">
        <f t="shared" si="85"/>
        <v>0</v>
      </c>
      <c r="AR146" s="40">
        <f t="shared" si="86"/>
        <v>0</v>
      </c>
      <c r="AS146" s="40">
        <f t="shared" si="87"/>
        <v>0</v>
      </c>
      <c r="AT146" s="40">
        <f t="shared" si="88"/>
        <v>0</v>
      </c>
      <c r="AU146" s="209"/>
      <c r="AV146" s="209"/>
      <c r="AW146" s="209"/>
      <c r="AX146" s="209"/>
      <c r="AY146" s="209"/>
      <c r="AZ146" s="209"/>
      <c r="BA146" s="209"/>
      <c r="BB146" s="209"/>
      <c r="BC146" s="209"/>
      <c r="BD146" s="209"/>
      <c r="BE146" s="209"/>
      <c r="BF146" s="209"/>
      <c r="BG146" s="209"/>
      <c r="BH146" s="209"/>
      <c r="BI146" s="209"/>
      <c r="BJ146" s="41">
        <f>IF(COUNTIF(AD146:AI146,0)=0,IF(COUNTIFS(AD146:AI146,"*F*")=0,SUM(LARGE(AD146:AI146,{1,2,3,4,5})),IF(COUNTIFS(AD146:AI146,"*F*")=1,SUM(LARGE(AD146:AI146,{1,2,3,4,5})),IF(COUNTIFS(AD146:AI146,"*F*")=2,"C",IF(COUNTIFS(AD146:AI146,"*F*")&gt;2,"F")))),IF(COUNTIFS(AD146:AH146,"*F*")=0,SUM(AD146:AH146),IF(COUNTIFS(AD146:AH146,"*F*")=1,"C",IF(COUNTIFS(AD146:AH146,"*F*")&gt;=2,"F"))))</f>
        <v>0</v>
      </c>
      <c r="BK146" s="42">
        <f t="shared" si="89"/>
        <v>0</v>
      </c>
    </row>
    <row r="147" spans="1:63" s="278" customFormat="1" ht="15" customHeight="1" x14ac:dyDescent="0.25">
      <c r="A147" s="35">
        <v>145</v>
      </c>
      <c r="B147" s="36" t="s">
        <v>12</v>
      </c>
      <c r="C147" s="209"/>
      <c r="D147" s="209"/>
      <c r="E147" s="209"/>
      <c r="F147" s="209"/>
      <c r="G147" s="209"/>
      <c r="H147" s="209"/>
      <c r="I147" s="209"/>
      <c r="J147" s="209"/>
      <c r="K147" s="209"/>
      <c r="L147" s="209"/>
      <c r="M147" s="209"/>
      <c r="N147" s="209"/>
      <c r="O147" s="209"/>
      <c r="P147" s="209"/>
      <c r="Q147" s="209"/>
      <c r="R147" s="209"/>
      <c r="S147" s="209"/>
      <c r="T147" s="209"/>
      <c r="U147" s="19"/>
      <c r="V147" s="19"/>
      <c r="W147" s="19"/>
      <c r="X147" s="37">
        <f t="shared" si="66"/>
        <v>0</v>
      </c>
      <c r="Y147" s="37">
        <f t="shared" si="67"/>
        <v>0</v>
      </c>
      <c r="Z147" s="37">
        <f t="shared" si="68"/>
        <v>0</v>
      </c>
      <c r="AA147" s="37">
        <f t="shared" si="69"/>
        <v>0</v>
      </c>
      <c r="AB147" s="37">
        <f t="shared" si="70"/>
        <v>0</v>
      </c>
      <c r="AC147" s="37">
        <f t="shared" si="71"/>
        <v>0</v>
      </c>
      <c r="AD147" s="38">
        <f t="shared" si="72"/>
        <v>0</v>
      </c>
      <c r="AE147" s="38">
        <f t="shared" si="73"/>
        <v>0</v>
      </c>
      <c r="AF147" s="38">
        <f t="shared" si="74"/>
        <v>0</v>
      </c>
      <c r="AG147" s="38">
        <f t="shared" si="75"/>
        <v>0</v>
      </c>
      <c r="AH147" s="38">
        <f t="shared" si="76"/>
        <v>0</v>
      </c>
      <c r="AI147" s="38">
        <f t="shared" si="77"/>
        <v>0</v>
      </c>
      <c r="AJ147" s="39">
        <f t="shared" si="78"/>
        <v>0</v>
      </c>
      <c r="AK147" s="39">
        <f t="shared" si="79"/>
        <v>0</v>
      </c>
      <c r="AL147" s="39">
        <f t="shared" si="80"/>
        <v>0</v>
      </c>
      <c r="AM147" s="39">
        <f t="shared" si="81"/>
        <v>0</v>
      </c>
      <c r="AN147" s="39">
        <f t="shared" si="82"/>
        <v>0</v>
      </c>
      <c r="AO147" s="39">
        <f t="shared" si="83"/>
        <v>0</v>
      </c>
      <c r="AP147" s="40">
        <f t="shared" si="84"/>
        <v>0</v>
      </c>
      <c r="AQ147" s="40">
        <f t="shared" si="85"/>
        <v>0</v>
      </c>
      <c r="AR147" s="40">
        <f t="shared" si="86"/>
        <v>0</v>
      </c>
      <c r="AS147" s="40">
        <f t="shared" si="87"/>
        <v>0</v>
      </c>
      <c r="AT147" s="40">
        <f t="shared" si="88"/>
        <v>0</v>
      </c>
      <c r="AU147" s="209"/>
      <c r="AV147" s="209"/>
      <c r="AW147" s="209"/>
      <c r="AX147" s="209"/>
      <c r="AY147" s="209"/>
      <c r="AZ147" s="209"/>
      <c r="BA147" s="209"/>
      <c r="BB147" s="209"/>
      <c r="BC147" s="209"/>
      <c r="BD147" s="209"/>
      <c r="BE147" s="209"/>
      <c r="BF147" s="209"/>
      <c r="BG147" s="209"/>
      <c r="BH147" s="209"/>
      <c r="BI147" s="209"/>
      <c r="BJ147" s="41">
        <f>IF(COUNTIF(AD147:AI147,0)=0,IF(COUNTIFS(AD147:AI147,"*F*")=0,SUM(LARGE(AD147:AI147,{1,2,3,4,5})),IF(COUNTIFS(AD147:AI147,"*F*")=1,SUM(LARGE(AD147:AI147,{1,2,3,4,5})),IF(COUNTIFS(AD147:AI147,"*F*")=2,"C",IF(COUNTIFS(AD147:AI147,"*F*")&gt;2,"F")))),IF(COUNTIFS(AD147:AH147,"*F*")=0,SUM(AD147:AH147),IF(COUNTIFS(AD147:AH147,"*F*")=1,"C",IF(COUNTIFS(AD147:AH147,"*F*")&gt;=2,"F"))))</f>
        <v>0</v>
      </c>
      <c r="BK147" s="42">
        <f t="shared" si="89"/>
        <v>0</v>
      </c>
    </row>
    <row r="148" spans="1:63" s="278" customFormat="1" ht="15" customHeight="1" x14ac:dyDescent="0.25">
      <c r="A148" s="35">
        <v>146</v>
      </c>
      <c r="B148" s="36" t="s">
        <v>12</v>
      </c>
      <c r="C148" s="209"/>
      <c r="D148" s="209"/>
      <c r="E148" s="209"/>
      <c r="F148" s="209"/>
      <c r="G148" s="209"/>
      <c r="H148" s="209"/>
      <c r="I148" s="209"/>
      <c r="J148" s="209"/>
      <c r="K148" s="209"/>
      <c r="L148" s="209"/>
      <c r="M148" s="209"/>
      <c r="N148" s="209"/>
      <c r="O148" s="209"/>
      <c r="P148" s="209"/>
      <c r="Q148" s="209"/>
      <c r="R148" s="209"/>
      <c r="S148" s="209"/>
      <c r="T148" s="209"/>
      <c r="U148" s="19"/>
      <c r="V148" s="19"/>
      <c r="W148" s="19"/>
      <c r="X148" s="37">
        <f t="shared" si="66"/>
        <v>0</v>
      </c>
      <c r="Y148" s="37">
        <f t="shared" si="67"/>
        <v>0</v>
      </c>
      <c r="Z148" s="37">
        <f t="shared" si="68"/>
        <v>0</v>
      </c>
      <c r="AA148" s="37">
        <f t="shared" si="69"/>
        <v>0</v>
      </c>
      <c r="AB148" s="37">
        <f t="shared" si="70"/>
        <v>0</v>
      </c>
      <c r="AC148" s="37">
        <f t="shared" si="71"/>
        <v>0</v>
      </c>
      <c r="AD148" s="38">
        <f t="shared" si="72"/>
        <v>0</v>
      </c>
      <c r="AE148" s="38">
        <f t="shared" si="73"/>
        <v>0</v>
      </c>
      <c r="AF148" s="38">
        <f t="shared" si="74"/>
        <v>0</v>
      </c>
      <c r="AG148" s="38">
        <f t="shared" si="75"/>
        <v>0</v>
      </c>
      <c r="AH148" s="38">
        <f t="shared" si="76"/>
        <v>0</v>
      </c>
      <c r="AI148" s="38">
        <f t="shared" si="77"/>
        <v>0</v>
      </c>
      <c r="AJ148" s="39">
        <f t="shared" si="78"/>
        <v>0</v>
      </c>
      <c r="AK148" s="39">
        <f t="shared" si="79"/>
        <v>0</v>
      </c>
      <c r="AL148" s="39">
        <f t="shared" si="80"/>
        <v>0</v>
      </c>
      <c r="AM148" s="39">
        <f t="shared" si="81"/>
        <v>0</v>
      </c>
      <c r="AN148" s="39">
        <f t="shared" si="82"/>
        <v>0</v>
      </c>
      <c r="AO148" s="39">
        <f t="shared" si="83"/>
        <v>0</v>
      </c>
      <c r="AP148" s="40">
        <f t="shared" si="84"/>
        <v>0</v>
      </c>
      <c r="AQ148" s="40">
        <f t="shared" si="85"/>
        <v>0</v>
      </c>
      <c r="AR148" s="40">
        <f t="shared" si="86"/>
        <v>0</v>
      </c>
      <c r="AS148" s="40">
        <f t="shared" si="87"/>
        <v>0</v>
      </c>
      <c r="AT148" s="40">
        <f t="shared" si="88"/>
        <v>0</v>
      </c>
      <c r="AU148" s="209"/>
      <c r="AV148" s="209"/>
      <c r="AW148" s="209"/>
      <c r="AX148" s="209"/>
      <c r="AY148" s="209"/>
      <c r="AZ148" s="209"/>
      <c r="BA148" s="209"/>
      <c r="BB148" s="209"/>
      <c r="BC148" s="209"/>
      <c r="BD148" s="209"/>
      <c r="BE148" s="209"/>
      <c r="BF148" s="209"/>
      <c r="BG148" s="209"/>
      <c r="BH148" s="209"/>
      <c r="BI148" s="209"/>
      <c r="BJ148" s="41">
        <f>IF(COUNTIF(AD148:AI148,0)=0,IF(COUNTIFS(AD148:AI148,"*F*")=0,SUM(LARGE(AD148:AI148,{1,2,3,4,5})),IF(COUNTIFS(AD148:AI148,"*F*")=1,SUM(LARGE(AD148:AI148,{1,2,3,4,5})),IF(COUNTIFS(AD148:AI148,"*F*")=2,"C",IF(COUNTIFS(AD148:AI148,"*F*")&gt;2,"F")))),IF(COUNTIFS(AD148:AH148,"*F*")=0,SUM(AD148:AH148),IF(COUNTIFS(AD148:AH148,"*F*")=1,"C",IF(COUNTIFS(AD148:AH148,"*F*")&gt;=2,"F"))))</f>
        <v>0</v>
      </c>
      <c r="BK148" s="42">
        <f t="shared" si="89"/>
        <v>0</v>
      </c>
    </row>
    <row r="149" spans="1:63" s="278" customFormat="1" ht="15" customHeight="1" x14ac:dyDescent="0.25">
      <c r="A149" s="35">
        <v>147</v>
      </c>
      <c r="B149" s="36" t="s">
        <v>12</v>
      </c>
      <c r="C149" s="209"/>
      <c r="D149" s="209"/>
      <c r="E149" s="209"/>
      <c r="F149" s="209"/>
      <c r="G149" s="209"/>
      <c r="H149" s="209"/>
      <c r="I149" s="209"/>
      <c r="J149" s="209"/>
      <c r="K149" s="209"/>
      <c r="L149" s="209"/>
      <c r="M149" s="209"/>
      <c r="N149" s="209"/>
      <c r="O149" s="209"/>
      <c r="P149" s="209"/>
      <c r="Q149" s="209"/>
      <c r="R149" s="209"/>
      <c r="S149" s="209"/>
      <c r="T149" s="209"/>
      <c r="U149" s="19"/>
      <c r="V149" s="19"/>
      <c r="W149" s="19"/>
      <c r="X149" s="37">
        <f t="shared" si="66"/>
        <v>0</v>
      </c>
      <c r="Y149" s="37">
        <f t="shared" si="67"/>
        <v>0</v>
      </c>
      <c r="Z149" s="37">
        <f t="shared" si="68"/>
        <v>0</v>
      </c>
      <c r="AA149" s="37">
        <f t="shared" si="69"/>
        <v>0</v>
      </c>
      <c r="AB149" s="37">
        <f t="shared" si="70"/>
        <v>0</v>
      </c>
      <c r="AC149" s="37">
        <f t="shared" si="71"/>
        <v>0</v>
      </c>
      <c r="AD149" s="38">
        <f t="shared" si="72"/>
        <v>0</v>
      </c>
      <c r="AE149" s="38">
        <f t="shared" si="73"/>
        <v>0</v>
      </c>
      <c r="AF149" s="38">
        <f t="shared" si="74"/>
        <v>0</v>
      </c>
      <c r="AG149" s="38">
        <f t="shared" si="75"/>
        <v>0</v>
      </c>
      <c r="AH149" s="38">
        <f t="shared" si="76"/>
        <v>0</v>
      </c>
      <c r="AI149" s="38">
        <f t="shared" si="77"/>
        <v>0</v>
      </c>
      <c r="AJ149" s="39">
        <f t="shared" si="78"/>
        <v>0</v>
      </c>
      <c r="AK149" s="39">
        <f t="shared" si="79"/>
        <v>0</v>
      </c>
      <c r="AL149" s="39">
        <f t="shared" si="80"/>
        <v>0</v>
      </c>
      <c r="AM149" s="39">
        <f t="shared" si="81"/>
        <v>0</v>
      </c>
      <c r="AN149" s="39">
        <f t="shared" si="82"/>
        <v>0</v>
      </c>
      <c r="AO149" s="39">
        <f t="shared" si="83"/>
        <v>0</v>
      </c>
      <c r="AP149" s="40">
        <f t="shared" si="84"/>
        <v>0</v>
      </c>
      <c r="AQ149" s="40">
        <f t="shared" si="85"/>
        <v>0</v>
      </c>
      <c r="AR149" s="40">
        <f t="shared" si="86"/>
        <v>0</v>
      </c>
      <c r="AS149" s="40">
        <f t="shared" si="87"/>
        <v>0</v>
      </c>
      <c r="AT149" s="40">
        <f t="shared" si="88"/>
        <v>0</v>
      </c>
      <c r="AU149" s="209"/>
      <c r="AV149" s="209"/>
      <c r="AW149" s="209"/>
      <c r="AX149" s="209"/>
      <c r="AY149" s="209"/>
      <c r="AZ149" s="209"/>
      <c r="BA149" s="209"/>
      <c r="BB149" s="209"/>
      <c r="BC149" s="209"/>
      <c r="BD149" s="209"/>
      <c r="BE149" s="209"/>
      <c r="BF149" s="209"/>
      <c r="BG149" s="209"/>
      <c r="BH149" s="209"/>
      <c r="BI149" s="209"/>
      <c r="BJ149" s="41">
        <f>IF(COUNTIF(AD149:AI149,0)=0,IF(COUNTIFS(AD149:AI149,"*F*")=0,SUM(LARGE(AD149:AI149,{1,2,3,4,5})),IF(COUNTIFS(AD149:AI149,"*F*")=1,SUM(LARGE(AD149:AI149,{1,2,3,4,5})),IF(COUNTIFS(AD149:AI149,"*F*")=2,"C",IF(COUNTIFS(AD149:AI149,"*F*")&gt;2,"F")))),IF(COUNTIFS(AD149:AH149,"*F*")=0,SUM(AD149:AH149),IF(COUNTIFS(AD149:AH149,"*F*")=1,"C",IF(COUNTIFS(AD149:AH149,"*F*")&gt;=2,"F"))))</f>
        <v>0</v>
      </c>
      <c r="BK149" s="42">
        <f t="shared" si="89"/>
        <v>0</v>
      </c>
    </row>
    <row r="150" spans="1:63" s="278" customFormat="1" ht="15" customHeight="1" x14ac:dyDescent="0.25">
      <c r="A150" s="35">
        <v>148</v>
      </c>
      <c r="B150" s="36" t="s">
        <v>12</v>
      </c>
      <c r="C150" s="209"/>
      <c r="D150" s="209"/>
      <c r="E150" s="209"/>
      <c r="F150" s="209"/>
      <c r="G150" s="209"/>
      <c r="H150" s="209"/>
      <c r="I150" s="209"/>
      <c r="J150" s="209"/>
      <c r="K150" s="209"/>
      <c r="L150" s="209"/>
      <c r="M150" s="209"/>
      <c r="N150" s="209"/>
      <c r="O150" s="209"/>
      <c r="P150" s="209"/>
      <c r="Q150" s="209"/>
      <c r="R150" s="209"/>
      <c r="S150" s="209"/>
      <c r="T150" s="209"/>
      <c r="U150" s="19"/>
      <c r="V150" s="19"/>
      <c r="W150" s="19"/>
      <c r="X150" s="37">
        <f t="shared" si="66"/>
        <v>0</v>
      </c>
      <c r="Y150" s="37">
        <f t="shared" si="67"/>
        <v>0</v>
      </c>
      <c r="Z150" s="37">
        <f t="shared" si="68"/>
        <v>0</v>
      </c>
      <c r="AA150" s="37">
        <f t="shared" si="69"/>
        <v>0</v>
      </c>
      <c r="AB150" s="37">
        <f t="shared" si="70"/>
        <v>0</v>
      </c>
      <c r="AC150" s="37">
        <f t="shared" si="71"/>
        <v>0</v>
      </c>
      <c r="AD150" s="38">
        <f t="shared" si="72"/>
        <v>0</v>
      </c>
      <c r="AE150" s="38">
        <f t="shared" si="73"/>
        <v>0</v>
      </c>
      <c r="AF150" s="38">
        <f t="shared" si="74"/>
        <v>0</v>
      </c>
      <c r="AG150" s="38">
        <f t="shared" si="75"/>
        <v>0</v>
      </c>
      <c r="AH150" s="38">
        <f t="shared" si="76"/>
        <v>0</v>
      </c>
      <c r="AI150" s="38">
        <f t="shared" si="77"/>
        <v>0</v>
      </c>
      <c r="AJ150" s="39">
        <f t="shared" si="78"/>
        <v>0</v>
      </c>
      <c r="AK150" s="39">
        <f t="shared" si="79"/>
        <v>0</v>
      </c>
      <c r="AL150" s="39">
        <f t="shared" si="80"/>
        <v>0</v>
      </c>
      <c r="AM150" s="39">
        <f t="shared" si="81"/>
        <v>0</v>
      </c>
      <c r="AN150" s="39">
        <f t="shared" si="82"/>
        <v>0</v>
      </c>
      <c r="AO150" s="39">
        <f t="shared" si="83"/>
        <v>0</v>
      </c>
      <c r="AP150" s="40">
        <f t="shared" si="84"/>
        <v>0</v>
      </c>
      <c r="AQ150" s="40">
        <f t="shared" si="85"/>
        <v>0</v>
      </c>
      <c r="AR150" s="40">
        <f t="shared" si="86"/>
        <v>0</v>
      </c>
      <c r="AS150" s="40">
        <f t="shared" si="87"/>
        <v>0</v>
      </c>
      <c r="AT150" s="40">
        <f t="shared" si="88"/>
        <v>0</v>
      </c>
      <c r="AU150" s="209"/>
      <c r="AV150" s="209"/>
      <c r="AW150" s="209"/>
      <c r="AX150" s="209"/>
      <c r="AY150" s="209"/>
      <c r="AZ150" s="209"/>
      <c r="BA150" s="209"/>
      <c r="BB150" s="209"/>
      <c r="BC150" s="209"/>
      <c r="BD150" s="209"/>
      <c r="BE150" s="209"/>
      <c r="BF150" s="209"/>
      <c r="BG150" s="209"/>
      <c r="BH150" s="209"/>
      <c r="BI150" s="209"/>
      <c r="BJ150" s="41">
        <f>IF(COUNTIF(AD150:AI150,0)=0,IF(COUNTIFS(AD150:AI150,"*F*")=0,SUM(LARGE(AD150:AI150,{1,2,3,4,5})),IF(COUNTIFS(AD150:AI150,"*F*")=1,SUM(LARGE(AD150:AI150,{1,2,3,4,5})),IF(COUNTIFS(AD150:AI150,"*F*")=2,"C",IF(COUNTIFS(AD150:AI150,"*F*")&gt;2,"F")))),IF(COUNTIFS(AD150:AH150,"*F*")=0,SUM(AD150:AH150),IF(COUNTIFS(AD150:AH150,"*F*")=1,"C",IF(COUNTIFS(AD150:AH150,"*F*")&gt;=2,"F"))))</f>
        <v>0</v>
      </c>
      <c r="BK150" s="42">
        <f t="shared" si="89"/>
        <v>0</v>
      </c>
    </row>
    <row r="151" spans="1:63" s="278" customFormat="1" ht="15" customHeight="1" x14ac:dyDescent="0.25">
      <c r="A151" s="35">
        <v>149</v>
      </c>
      <c r="B151" s="36" t="s">
        <v>12</v>
      </c>
      <c r="C151" s="209"/>
      <c r="D151" s="279"/>
      <c r="E151" s="209"/>
      <c r="F151" s="209"/>
      <c r="G151" s="209"/>
      <c r="H151" s="209"/>
      <c r="I151" s="209"/>
      <c r="J151" s="209"/>
      <c r="K151" s="209"/>
      <c r="L151" s="209"/>
      <c r="M151" s="209"/>
      <c r="N151" s="209"/>
      <c r="O151" s="209"/>
      <c r="P151" s="209"/>
      <c r="Q151" s="209"/>
      <c r="R151" s="209"/>
      <c r="S151" s="209"/>
      <c r="T151" s="209"/>
      <c r="U151" s="19"/>
      <c r="V151" s="19"/>
      <c r="W151" s="19"/>
      <c r="X151" s="37">
        <f t="shared" si="66"/>
        <v>0</v>
      </c>
      <c r="Y151" s="37">
        <f t="shared" si="67"/>
        <v>0</v>
      </c>
      <c r="Z151" s="37">
        <f t="shared" si="68"/>
        <v>0</v>
      </c>
      <c r="AA151" s="37">
        <f t="shared" si="69"/>
        <v>0</v>
      </c>
      <c r="AB151" s="37">
        <f t="shared" si="70"/>
        <v>0</v>
      </c>
      <c r="AC151" s="37">
        <f t="shared" si="71"/>
        <v>0</v>
      </c>
      <c r="AD151" s="38">
        <f t="shared" si="72"/>
        <v>0</v>
      </c>
      <c r="AE151" s="38">
        <f t="shared" si="73"/>
        <v>0</v>
      </c>
      <c r="AF151" s="38">
        <f t="shared" si="74"/>
        <v>0</v>
      </c>
      <c r="AG151" s="38">
        <f t="shared" si="75"/>
        <v>0</v>
      </c>
      <c r="AH151" s="38">
        <f t="shared" si="76"/>
        <v>0</v>
      </c>
      <c r="AI151" s="38">
        <f t="shared" si="77"/>
        <v>0</v>
      </c>
      <c r="AJ151" s="39">
        <f t="shared" si="78"/>
        <v>0</v>
      </c>
      <c r="AK151" s="39">
        <f t="shared" si="79"/>
        <v>0</v>
      </c>
      <c r="AL151" s="39">
        <f t="shared" si="80"/>
        <v>0</v>
      </c>
      <c r="AM151" s="39">
        <f t="shared" si="81"/>
        <v>0</v>
      </c>
      <c r="AN151" s="39">
        <f t="shared" si="82"/>
        <v>0</v>
      </c>
      <c r="AO151" s="39">
        <f t="shared" si="83"/>
        <v>0</v>
      </c>
      <c r="AP151" s="40">
        <f t="shared" si="84"/>
        <v>0</v>
      </c>
      <c r="AQ151" s="40">
        <f t="shared" si="85"/>
        <v>0</v>
      </c>
      <c r="AR151" s="40">
        <f t="shared" si="86"/>
        <v>0</v>
      </c>
      <c r="AS151" s="40">
        <f t="shared" si="87"/>
        <v>0</v>
      </c>
      <c r="AT151" s="40">
        <f t="shared" si="88"/>
        <v>0</v>
      </c>
      <c r="AU151" s="209"/>
      <c r="AV151" s="209"/>
      <c r="AW151" s="209"/>
      <c r="AX151" s="209"/>
      <c r="AY151" s="209"/>
      <c r="AZ151" s="209"/>
      <c r="BA151" s="209"/>
      <c r="BB151" s="209"/>
      <c r="BC151" s="209"/>
      <c r="BD151" s="209"/>
      <c r="BE151" s="209"/>
      <c r="BF151" s="209"/>
      <c r="BG151" s="209"/>
      <c r="BH151" s="209"/>
      <c r="BI151" s="209"/>
      <c r="BJ151" s="41">
        <f>IF(COUNTIF(AD151:AI151,0)=0,IF(COUNTIFS(AD151:AI151,"*F*")=0,SUM(LARGE(AD151:AI151,{1,2,3,4,5})),IF(COUNTIFS(AD151:AI151,"*F*")=1,SUM(LARGE(AD151:AI151,{1,2,3,4,5})),IF(COUNTIFS(AD151:AI151,"*F*")=2,"C",IF(COUNTIFS(AD151:AI151,"*F*")&gt;2,"F")))),IF(COUNTIFS(AD151:AH151,"*F*")=0,SUM(AD151:AH151),IF(COUNTIFS(AD151:AH151,"*F*")=1,"C",IF(COUNTIFS(AD151:AH151,"*F*")&gt;=2,"F"))))</f>
        <v>0</v>
      </c>
      <c r="BK151" s="42">
        <f t="shared" si="89"/>
        <v>0</v>
      </c>
    </row>
    <row r="152" spans="1:63" s="278" customFormat="1" ht="15" customHeight="1" x14ac:dyDescent="0.25">
      <c r="A152" s="35">
        <v>150</v>
      </c>
      <c r="B152" s="36" t="s">
        <v>12</v>
      </c>
      <c r="C152" s="209"/>
      <c r="D152" s="279"/>
      <c r="E152" s="209"/>
      <c r="F152" s="209"/>
      <c r="G152" s="209"/>
      <c r="H152" s="209"/>
      <c r="I152" s="209"/>
      <c r="J152" s="209"/>
      <c r="K152" s="209"/>
      <c r="L152" s="209"/>
      <c r="M152" s="209"/>
      <c r="N152" s="209"/>
      <c r="O152" s="209"/>
      <c r="P152" s="209"/>
      <c r="Q152" s="209"/>
      <c r="R152" s="209"/>
      <c r="S152" s="209"/>
      <c r="T152" s="209"/>
      <c r="U152" s="19"/>
      <c r="V152" s="19"/>
      <c r="W152" s="19"/>
      <c r="X152" s="37">
        <f t="shared" si="66"/>
        <v>0</v>
      </c>
      <c r="Y152" s="37">
        <f t="shared" si="67"/>
        <v>0</v>
      </c>
      <c r="Z152" s="37">
        <f t="shared" si="68"/>
        <v>0</v>
      </c>
      <c r="AA152" s="37">
        <f t="shared" si="69"/>
        <v>0</v>
      </c>
      <c r="AB152" s="37">
        <f t="shared" si="70"/>
        <v>0</v>
      </c>
      <c r="AC152" s="37">
        <f t="shared" si="71"/>
        <v>0</v>
      </c>
      <c r="AD152" s="38">
        <f t="shared" si="72"/>
        <v>0</v>
      </c>
      <c r="AE152" s="38">
        <f t="shared" si="73"/>
        <v>0</v>
      </c>
      <c r="AF152" s="38">
        <f t="shared" si="74"/>
        <v>0</v>
      </c>
      <c r="AG152" s="38">
        <f t="shared" si="75"/>
        <v>0</v>
      </c>
      <c r="AH152" s="38">
        <f t="shared" si="76"/>
        <v>0</v>
      </c>
      <c r="AI152" s="38">
        <f t="shared" si="77"/>
        <v>0</v>
      </c>
      <c r="AJ152" s="39">
        <f t="shared" si="78"/>
        <v>0</v>
      </c>
      <c r="AK152" s="39">
        <f t="shared" si="79"/>
        <v>0</v>
      </c>
      <c r="AL152" s="39">
        <f t="shared" si="80"/>
        <v>0</v>
      </c>
      <c r="AM152" s="39">
        <f t="shared" si="81"/>
        <v>0</v>
      </c>
      <c r="AN152" s="39">
        <f t="shared" si="82"/>
        <v>0</v>
      </c>
      <c r="AO152" s="39">
        <f t="shared" si="83"/>
        <v>0</v>
      </c>
      <c r="AP152" s="40">
        <f t="shared" si="84"/>
        <v>0</v>
      </c>
      <c r="AQ152" s="40">
        <f t="shared" si="85"/>
        <v>0</v>
      </c>
      <c r="AR152" s="40">
        <f t="shared" si="86"/>
        <v>0</v>
      </c>
      <c r="AS152" s="40">
        <f t="shared" si="87"/>
        <v>0</v>
      </c>
      <c r="AT152" s="40">
        <f t="shared" si="88"/>
        <v>0</v>
      </c>
      <c r="AU152" s="209"/>
      <c r="AV152" s="209"/>
      <c r="AW152" s="209"/>
      <c r="AX152" s="209"/>
      <c r="AY152" s="209"/>
      <c r="AZ152" s="209"/>
      <c r="BA152" s="209"/>
      <c r="BB152" s="209"/>
      <c r="BC152" s="209"/>
      <c r="BD152" s="209"/>
      <c r="BE152" s="209"/>
      <c r="BF152" s="209"/>
      <c r="BG152" s="209"/>
      <c r="BH152" s="209"/>
      <c r="BI152" s="209"/>
      <c r="BJ152" s="41">
        <f>IF(COUNTIF(AD152:AI152,0)=0,IF(COUNTIFS(AD152:AI152,"*F*")=0,SUM(LARGE(AD152:AI152,{1,2,3,4,5})),IF(COUNTIFS(AD152:AI152,"*F*")=1,SUM(LARGE(AD152:AI152,{1,2,3,4,5})),IF(COUNTIFS(AD152:AI152,"*F*")=2,"C",IF(COUNTIFS(AD152:AI152,"*F*")&gt;2,"F")))),IF(COUNTIFS(AD152:AH152,"*F*")=0,SUM(AD152:AH152),IF(COUNTIFS(AD152:AH152,"*F*")=1,"C",IF(COUNTIFS(AD152:AH152,"*F*")&gt;=2,"F"))))</f>
        <v>0</v>
      </c>
      <c r="BK152" s="42">
        <f t="shared" si="89"/>
        <v>0</v>
      </c>
    </row>
    <row r="153" spans="1:63" s="278" customFormat="1" ht="15" customHeight="1" x14ac:dyDescent="0.25">
      <c r="A153" s="35">
        <v>151</v>
      </c>
      <c r="B153" s="36" t="s">
        <v>12</v>
      </c>
      <c r="C153" s="209"/>
      <c r="D153" s="279"/>
      <c r="E153" s="209"/>
      <c r="F153" s="209"/>
      <c r="G153" s="209"/>
      <c r="H153" s="209"/>
      <c r="I153" s="209"/>
      <c r="J153" s="209"/>
      <c r="K153" s="209"/>
      <c r="L153" s="209"/>
      <c r="M153" s="209"/>
      <c r="N153" s="209"/>
      <c r="O153" s="209"/>
      <c r="P153" s="209"/>
      <c r="Q153" s="209"/>
      <c r="R153" s="209"/>
      <c r="S153" s="209"/>
      <c r="T153" s="209"/>
      <c r="U153" s="19"/>
      <c r="V153" s="19"/>
      <c r="W153" s="19"/>
      <c r="X153" s="37">
        <f t="shared" si="66"/>
        <v>0</v>
      </c>
      <c r="Y153" s="37">
        <f t="shared" si="67"/>
        <v>0</v>
      </c>
      <c r="Z153" s="37">
        <f t="shared" si="68"/>
        <v>0</v>
      </c>
      <c r="AA153" s="37">
        <f t="shared" si="69"/>
        <v>0</v>
      </c>
      <c r="AB153" s="37">
        <f t="shared" si="70"/>
        <v>0</v>
      </c>
      <c r="AC153" s="37">
        <f t="shared" si="71"/>
        <v>0</v>
      </c>
      <c r="AD153" s="38">
        <f t="shared" si="72"/>
        <v>0</v>
      </c>
      <c r="AE153" s="38">
        <f t="shared" si="73"/>
        <v>0</v>
      </c>
      <c r="AF153" s="38">
        <f t="shared" si="74"/>
        <v>0</v>
      </c>
      <c r="AG153" s="38">
        <f t="shared" si="75"/>
        <v>0</v>
      </c>
      <c r="AH153" s="38">
        <f t="shared" si="76"/>
        <v>0</v>
      </c>
      <c r="AI153" s="38">
        <f t="shared" si="77"/>
        <v>0</v>
      </c>
      <c r="AJ153" s="39">
        <f t="shared" si="78"/>
        <v>0</v>
      </c>
      <c r="AK153" s="39">
        <f t="shared" si="79"/>
        <v>0</v>
      </c>
      <c r="AL153" s="39">
        <f t="shared" si="80"/>
        <v>0</v>
      </c>
      <c r="AM153" s="39">
        <f t="shared" si="81"/>
        <v>0</v>
      </c>
      <c r="AN153" s="39">
        <f t="shared" si="82"/>
        <v>0</v>
      </c>
      <c r="AO153" s="39">
        <f t="shared" si="83"/>
        <v>0</v>
      </c>
      <c r="AP153" s="40">
        <f t="shared" si="84"/>
        <v>0</v>
      </c>
      <c r="AQ153" s="40">
        <f t="shared" si="85"/>
        <v>0</v>
      </c>
      <c r="AR153" s="40">
        <f t="shared" si="86"/>
        <v>0</v>
      </c>
      <c r="AS153" s="40">
        <f t="shared" si="87"/>
        <v>0</v>
      </c>
      <c r="AT153" s="40">
        <f t="shared" si="88"/>
        <v>0</v>
      </c>
      <c r="AU153" s="209"/>
      <c r="AV153" s="209"/>
      <c r="AW153" s="209"/>
      <c r="AX153" s="209"/>
      <c r="AY153" s="209"/>
      <c r="AZ153" s="209"/>
      <c r="BA153" s="209"/>
      <c r="BB153" s="209"/>
      <c r="BC153" s="209"/>
      <c r="BD153" s="209"/>
      <c r="BE153" s="209"/>
      <c r="BF153" s="209"/>
      <c r="BG153" s="209"/>
      <c r="BH153" s="209"/>
      <c r="BI153" s="209"/>
      <c r="BJ153" s="41">
        <f>IF(COUNTIF(AD153:AI153,0)=0,IF(COUNTIFS(AD153:AI153,"*F*")=0,SUM(LARGE(AD153:AI153,{1,2,3,4,5})),IF(COUNTIFS(AD153:AI153,"*F*")=1,SUM(LARGE(AD153:AI153,{1,2,3,4,5})),IF(COUNTIFS(AD153:AI153,"*F*")=2,"C",IF(COUNTIFS(AD153:AI153,"*F*")&gt;2,"F")))),IF(COUNTIFS(AD153:AH153,"*F*")=0,SUM(AD153:AH153),IF(COUNTIFS(AD153:AH153,"*F*")=1,"C",IF(COUNTIFS(AD153:AH153,"*F*")&gt;=2,"F"))))</f>
        <v>0</v>
      </c>
      <c r="BK153" s="42">
        <f t="shared" si="89"/>
        <v>0</v>
      </c>
    </row>
    <row r="154" spans="1:63" s="278" customFormat="1" ht="15" customHeight="1" x14ac:dyDescent="0.25">
      <c r="A154" s="35">
        <v>152</v>
      </c>
      <c r="B154" s="36" t="s">
        <v>12</v>
      </c>
      <c r="C154" s="209"/>
      <c r="D154" s="279"/>
      <c r="E154" s="209"/>
      <c r="F154" s="209"/>
      <c r="G154" s="209"/>
      <c r="H154" s="209"/>
      <c r="I154" s="209"/>
      <c r="J154" s="209"/>
      <c r="K154" s="209"/>
      <c r="L154" s="209"/>
      <c r="M154" s="209"/>
      <c r="N154" s="209"/>
      <c r="O154" s="209"/>
      <c r="P154" s="209"/>
      <c r="Q154" s="209"/>
      <c r="R154" s="209"/>
      <c r="S154" s="209"/>
      <c r="T154" s="209"/>
      <c r="U154" s="19"/>
      <c r="V154" s="19"/>
      <c r="W154" s="19"/>
      <c r="X154" s="37">
        <f t="shared" si="66"/>
        <v>0</v>
      </c>
      <c r="Y154" s="37">
        <f t="shared" si="67"/>
        <v>0</v>
      </c>
      <c r="Z154" s="37">
        <f t="shared" si="68"/>
        <v>0</v>
      </c>
      <c r="AA154" s="37">
        <f t="shared" si="69"/>
        <v>0</v>
      </c>
      <c r="AB154" s="37">
        <f t="shared" si="70"/>
        <v>0</v>
      </c>
      <c r="AC154" s="37">
        <f t="shared" si="71"/>
        <v>0</v>
      </c>
      <c r="AD154" s="38">
        <f t="shared" si="72"/>
        <v>0</v>
      </c>
      <c r="AE154" s="38">
        <f t="shared" si="73"/>
        <v>0</v>
      </c>
      <c r="AF154" s="38">
        <f t="shared" si="74"/>
        <v>0</v>
      </c>
      <c r="AG154" s="38">
        <f t="shared" si="75"/>
        <v>0</v>
      </c>
      <c r="AH154" s="38">
        <f t="shared" si="76"/>
        <v>0</v>
      </c>
      <c r="AI154" s="38">
        <f t="shared" si="77"/>
        <v>0</v>
      </c>
      <c r="AJ154" s="39">
        <f t="shared" si="78"/>
        <v>0</v>
      </c>
      <c r="AK154" s="39">
        <f t="shared" si="79"/>
        <v>0</v>
      </c>
      <c r="AL154" s="39">
        <f t="shared" si="80"/>
        <v>0</v>
      </c>
      <c r="AM154" s="39">
        <f t="shared" si="81"/>
        <v>0</v>
      </c>
      <c r="AN154" s="39">
        <f t="shared" si="82"/>
        <v>0</v>
      </c>
      <c r="AO154" s="39">
        <f t="shared" si="83"/>
        <v>0</v>
      </c>
      <c r="AP154" s="40">
        <f t="shared" si="84"/>
        <v>0</v>
      </c>
      <c r="AQ154" s="40">
        <f t="shared" si="85"/>
        <v>0</v>
      </c>
      <c r="AR154" s="40">
        <f t="shared" si="86"/>
        <v>0</v>
      </c>
      <c r="AS154" s="40">
        <f t="shared" si="87"/>
        <v>0</v>
      </c>
      <c r="AT154" s="40">
        <f t="shared" si="88"/>
        <v>0</v>
      </c>
      <c r="AU154" s="209"/>
      <c r="AV154" s="209"/>
      <c r="AW154" s="209"/>
      <c r="AX154" s="209"/>
      <c r="AY154" s="209"/>
      <c r="AZ154" s="209"/>
      <c r="BA154" s="209"/>
      <c r="BB154" s="209"/>
      <c r="BC154" s="209"/>
      <c r="BD154" s="209"/>
      <c r="BE154" s="209"/>
      <c r="BF154" s="209"/>
      <c r="BG154" s="209"/>
      <c r="BH154" s="209"/>
      <c r="BI154" s="209"/>
      <c r="BJ154" s="41">
        <f>IF(COUNTIF(AD154:AI154,0)=0,IF(COUNTIFS(AD154:AI154,"*F*")=0,SUM(LARGE(AD154:AI154,{1,2,3,4,5})),IF(COUNTIFS(AD154:AI154,"*F*")=1,SUM(LARGE(AD154:AI154,{1,2,3,4,5})),IF(COUNTIFS(AD154:AI154,"*F*")=2,"C",IF(COUNTIFS(AD154:AI154,"*F*")&gt;2,"F")))),IF(COUNTIFS(AD154:AH154,"*F*")=0,SUM(AD154:AH154),IF(COUNTIFS(AD154:AH154,"*F*")=1,"C",IF(COUNTIFS(AD154:AH154,"*F*")&gt;=2,"F"))))</f>
        <v>0</v>
      </c>
      <c r="BK154" s="42">
        <f t="shared" si="89"/>
        <v>0</v>
      </c>
    </row>
    <row r="155" spans="1:63" s="278" customFormat="1" ht="15" customHeight="1" x14ac:dyDescent="0.25">
      <c r="A155" s="35">
        <v>153</v>
      </c>
      <c r="B155" s="36" t="s">
        <v>12</v>
      </c>
      <c r="C155" s="209"/>
      <c r="D155" s="279"/>
      <c r="E155" s="209"/>
      <c r="F155" s="209"/>
      <c r="G155" s="209"/>
      <c r="H155" s="209"/>
      <c r="I155" s="209"/>
      <c r="J155" s="209"/>
      <c r="K155" s="209"/>
      <c r="L155" s="209"/>
      <c r="M155" s="209"/>
      <c r="N155" s="209"/>
      <c r="O155" s="209"/>
      <c r="P155" s="209"/>
      <c r="Q155" s="209"/>
      <c r="R155" s="209"/>
      <c r="S155" s="209"/>
      <c r="T155" s="209"/>
      <c r="U155" s="19"/>
      <c r="V155" s="19"/>
      <c r="W155" s="19"/>
      <c r="X155" s="37">
        <f t="shared" si="66"/>
        <v>0</v>
      </c>
      <c r="Y155" s="37">
        <f t="shared" si="67"/>
        <v>0</v>
      </c>
      <c r="Z155" s="37">
        <f t="shared" si="68"/>
        <v>0</v>
      </c>
      <c r="AA155" s="37">
        <f t="shared" si="69"/>
        <v>0</v>
      </c>
      <c r="AB155" s="37">
        <f t="shared" si="70"/>
        <v>0</v>
      </c>
      <c r="AC155" s="37">
        <f t="shared" si="71"/>
        <v>0</v>
      </c>
      <c r="AD155" s="38">
        <f t="shared" si="72"/>
        <v>0</v>
      </c>
      <c r="AE155" s="38">
        <f t="shared" si="73"/>
        <v>0</v>
      </c>
      <c r="AF155" s="38">
        <f t="shared" si="74"/>
        <v>0</v>
      </c>
      <c r="AG155" s="38">
        <f t="shared" si="75"/>
        <v>0</v>
      </c>
      <c r="AH155" s="38">
        <f t="shared" si="76"/>
        <v>0</v>
      </c>
      <c r="AI155" s="38">
        <f t="shared" si="77"/>
        <v>0</v>
      </c>
      <c r="AJ155" s="39">
        <f t="shared" si="78"/>
        <v>0</v>
      </c>
      <c r="AK155" s="39">
        <f t="shared" si="79"/>
        <v>0</v>
      </c>
      <c r="AL155" s="39">
        <f t="shared" si="80"/>
        <v>0</v>
      </c>
      <c r="AM155" s="39">
        <f t="shared" si="81"/>
        <v>0</v>
      </c>
      <c r="AN155" s="39">
        <f t="shared" si="82"/>
        <v>0</v>
      </c>
      <c r="AO155" s="39">
        <f t="shared" si="83"/>
        <v>0</v>
      </c>
      <c r="AP155" s="40">
        <f t="shared" si="84"/>
        <v>0</v>
      </c>
      <c r="AQ155" s="40">
        <f t="shared" si="85"/>
        <v>0</v>
      </c>
      <c r="AR155" s="40">
        <f t="shared" si="86"/>
        <v>0</v>
      </c>
      <c r="AS155" s="40">
        <f t="shared" si="87"/>
        <v>0</v>
      </c>
      <c r="AT155" s="40">
        <f t="shared" si="88"/>
        <v>0</v>
      </c>
      <c r="AU155" s="209"/>
      <c r="AV155" s="209"/>
      <c r="AW155" s="209"/>
      <c r="AX155" s="209"/>
      <c r="AY155" s="209"/>
      <c r="AZ155" s="209"/>
      <c r="BA155" s="209"/>
      <c r="BB155" s="209"/>
      <c r="BC155" s="209"/>
      <c r="BD155" s="209"/>
      <c r="BE155" s="209"/>
      <c r="BF155" s="209"/>
      <c r="BG155" s="209"/>
      <c r="BH155" s="209"/>
      <c r="BI155" s="209"/>
      <c r="BJ155" s="41">
        <f>IF(COUNTIF(AD155:AI155,0)=0,IF(COUNTIFS(AD155:AI155,"*F*")=0,SUM(LARGE(AD155:AI155,{1,2,3,4,5})),IF(COUNTIFS(AD155:AI155,"*F*")=1,SUM(LARGE(AD155:AI155,{1,2,3,4,5})),IF(COUNTIFS(AD155:AI155,"*F*")=2,"C",IF(COUNTIFS(AD155:AI155,"*F*")&gt;2,"F")))),IF(COUNTIFS(AD155:AH155,"*F*")=0,SUM(AD155:AH155),IF(COUNTIFS(AD155:AH155,"*F*")=1,"C",IF(COUNTIFS(AD155:AH155,"*F*")&gt;=2,"F"))))</f>
        <v>0</v>
      </c>
      <c r="BK155" s="42">
        <f t="shared" si="89"/>
        <v>0</v>
      </c>
    </row>
    <row r="156" spans="1:63" s="278" customFormat="1" ht="15" customHeight="1" x14ac:dyDescent="0.25">
      <c r="A156" s="35">
        <v>154</v>
      </c>
      <c r="B156" s="36" t="s">
        <v>12</v>
      </c>
      <c r="C156" s="209"/>
      <c r="D156" s="279"/>
      <c r="E156" s="209"/>
      <c r="F156" s="209"/>
      <c r="G156" s="209"/>
      <c r="H156" s="209"/>
      <c r="I156" s="209"/>
      <c r="J156" s="209"/>
      <c r="K156" s="209"/>
      <c r="L156" s="209"/>
      <c r="M156" s="209"/>
      <c r="N156" s="209"/>
      <c r="O156" s="209"/>
      <c r="P156" s="209"/>
      <c r="Q156" s="209"/>
      <c r="R156" s="209"/>
      <c r="S156" s="209"/>
      <c r="T156" s="209"/>
      <c r="U156" s="19"/>
      <c r="V156" s="19"/>
      <c r="W156" s="19"/>
      <c r="X156" s="37">
        <f t="shared" si="66"/>
        <v>0</v>
      </c>
      <c r="Y156" s="37">
        <f t="shared" si="67"/>
        <v>0</v>
      </c>
      <c r="Z156" s="37">
        <f t="shared" si="68"/>
        <v>0</v>
      </c>
      <c r="AA156" s="37">
        <f t="shared" si="69"/>
        <v>0</v>
      </c>
      <c r="AB156" s="37">
        <f t="shared" si="70"/>
        <v>0</v>
      </c>
      <c r="AC156" s="37">
        <f t="shared" si="71"/>
        <v>0</v>
      </c>
      <c r="AD156" s="38">
        <f t="shared" si="72"/>
        <v>0</v>
      </c>
      <c r="AE156" s="38">
        <f t="shared" si="73"/>
        <v>0</v>
      </c>
      <c r="AF156" s="38">
        <f t="shared" si="74"/>
        <v>0</v>
      </c>
      <c r="AG156" s="38">
        <f t="shared" si="75"/>
        <v>0</v>
      </c>
      <c r="AH156" s="38">
        <f t="shared" si="76"/>
        <v>0</v>
      </c>
      <c r="AI156" s="38">
        <f t="shared" si="77"/>
        <v>0</v>
      </c>
      <c r="AJ156" s="39">
        <f t="shared" si="78"/>
        <v>0</v>
      </c>
      <c r="AK156" s="39">
        <f t="shared" si="79"/>
        <v>0</v>
      </c>
      <c r="AL156" s="39">
        <f t="shared" si="80"/>
        <v>0</v>
      </c>
      <c r="AM156" s="39">
        <f t="shared" si="81"/>
        <v>0</v>
      </c>
      <c r="AN156" s="39">
        <f t="shared" si="82"/>
        <v>0</v>
      </c>
      <c r="AO156" s="39">
        <f t="shared" si="83"/>
        <v>0</v>
      </c>
      <c r="AP156" s="40">
        <f t="shared" si="84"/>
        <v>0</v>
      </c>
      <c r="AQ156" s="40">
        <f t="shared" si="85"/>
        <v>0</v>
      </c>
      <c r="AR156" s="40">
        <f t="shared" si="86"/>
        <v>0</v>
      </c>
      <c r="AS156" s="40">
        <f t="shared" si="87"/>
        <v>0</v>
      </c>
      <c r="AT156" s="40">
        <f t="shared" si="88"/>
        <v>0</v>
      </c>
      <c r="AU156" s="209"/>
      <c r="AV156" s="209"/>
      <c r="AW156" s="209"/>
      <c r="AX156" s="209"/>
      <c r="AY156" s="209"/>
      <c r="AZ156" s="209"/>
      <c r="BA156" s="209"/>
      <c r="BB156" s="209"/>
      <c r="BC156" s="209"/>
      <c r="BD156" s="209"/>
      <c r="BE156" s="209"/>
      <c r="BF156" s="209"/>
      <c r="BG156" s="209"/>
      <c r="BH156" s="209"/>
      <c r="BI156" s="209"/>
      <c r="BJ156" s="41">
        <f>IF(COUNTIF(AD156:AI156,0)=0,IF(COUNTIFS(AD156:AI156,"*F*")=0,SUM(LARGE(AD156:AI156,{1,2,3,4,5})),IF(COUNTIFS(AD156:AI156,"*F*")=1,SUM(LARGE(AD156:AI156,{1,2,3,4,5})),IF(COUNTIFS(AD156:AI156,"*F*")=2,"C",IF(COUNTIFS(AD156:AI156,"*F*")&gt;2,"F")))),IF(COUNTIFS(AD156:AH156,"*F*")=0,SUM(AD156:AH156),IF(COUNTIFS(AD156:AH156,"*F*")=1,"C",IF(COUNTIFS(AD156:AH156,"*F*")&gt;=2,"F"))))</f>
        <v>0</v>
      </c>
      <c r="BK156" s="42">
        <f t="shared" si="89"/>
        <v>0</v>
      </c>
    </row>
    <row r="157" spans="1:63" s="278" customFormat="1" ht="15" customHeight="1" x14ac:dyDescent="0.25">
      <c r="A157" s="35">
        <v>155</v>
      </c>
      <c r="B157" s="36" t="s">
        <v>12</v>
      </c>
      <c r="C157" s="209"/>
      <c r="D157" s="279"/>
      <c r="E157" s="209"/>
      <c r="F157" s="209"/>
      <c r="G157" s="209"/>
      <c r="H157" s="209"/>
      <c r="I157" s="209"/>
      <c r="J157" s="209"/>
      <c r="K157" s="209"/>
      <c r="L157" s="209"/>
      <c r="M157" s="209"/>
      <c r="N157" s="209"/>
      <c r="O157" s="209"/>
      <c r="P157" s="209"/>
      <c r="Q157" s="209"/>
      <c r="R157" s="209"/>
      <c r="S157" s="209"/>
      <c r="T157" s="209"/>
      <c r="U157" s="19"/>
      <c r="V157" s="19"/>
      <c r="W157" s="19"/>
      <c r="X157" s="37">
        <f t="shared" si="66"/>
        <v>0</v>
      </c>
      <c r="Y157" s="37">
        <f t="shared" si="67"/>
        <v>0</v>
      </c>
      <c r="Z157" s="37">
        <f t="shared" si="68"/>
        <v>0</v>
      </c>
      <c r="AA157" s="37">
        <f t="shared" si="69"/>
        <v>0</v>
      </c>
      <c r="AB157" s="37">
        <f t="shared" si="70"/>
        <v>0</v>
      </c>
      <c r="AC157" s="37">
        <f t="shared" si="71"/>
        <v>0</v>
      </c>
      <c r="AD157" s="38">
        <f t="shared" si="72"/>
        <v>0</v>
      </c>
      <c r="AE157" s="38">
        <f t="shared" si="73"/>
        <v>0</v>
      </c>
      <c r="AF157" s="38">
        <f t="shared" si="74"/>
        <v>0</v>
      </c>
      <c r="AG157" s="38">
        <f t="shared" si="75"/>
        <v>0</v>
      </c>
      <c r="AH157" s="38">
        <f t="shared" si="76"/>
        <v>0</v>
      </c>
      <c r="AI157" s="38">
        <f t="shared" si="77"/>
        <v>0</v>
      </c>
      <c r="AJ157" s="39">
        <f t="shared" si="78"/>
        <v>0</v>
      </c>
      <c r="AK157" s="39">
        <f t="shared" si="79"/>
        <v>0</v>
      </c>
      <c r="AL157" s="39">
        <f t="shared" si="80"/>
        <v>0</v>
      </c>
      <c r="AM157" s="39">
        <f t="shared" si="81"/>
        <v>0</v>
      </c>
      <c r="AN157" s="39">
        <f t="shared" si="82"/>
        <v>0</v>
      </c>
      <c r="AO157" s="39">
        <f t="shared" si="83"/>
        <v>0</v>
      </c>
      <c r="AP157" s="40">
        <f t="shared" si="84"/>
        <v>0</v>
      </c>
      <c r="AQ157" s="40">
        <f t="shared" si="85"/>
        <v>0</v>
      </c>
      <c r="AR157" s="40">
        <f t="shared" si="86"/>
        <v>0</v>
      </c>
      <c r="AS157" s="40">
        <f t="shared" si="87"/>
        <v>0</v>
      </c>
      <c r="AT157" s="40">
        <f t="shared" si="88"/>
        <v>0</v>
      </c>
      <c r="AU157" s="209"/>
      <c r="AV157" s="209"/>
      <c r="AW157" s="209"/>
      <c r="AX157" s="209"/>
      <c r="AY157" s="209"/>
      <c r="AZ157" s="209"/>
      <c r="BA157" s="209"/>
      <c r="BB157" s="209"/>
      <c r="BC157" s="209"/>
      <c r="BD157" s="209"/>
      <c r="BE157" s="209"/>
      <c r="BF157" s="209"/>
      <c r="BG157" s="209"/>
      <c r="BH157" s="209"/>
      <c r="BI157" s="209"/>
      <c r="BJ157" s="41">
        <f>IF(COUNTIF(AD157:AI157,0)=0,IF(COUNTIFS(AD157:AI157,"*F*")=0,SUM(LARGE(AD157:AI157,{1,2,3,4,5})),IF(COUNTIFS(AD157:AI157,"*F*")=1,SUM(LARGE(AD157:AI157,{1,2,3,4,5})),IF(COUNTIFS(AD157:AI157,"*F*")=2,"C",IF(COUNTIFS(AD157:AI157,"*F*")&gt;2,"F")))),IF(COUNTIFS(AD157:AH157,"*F*")=0,SUM(AD157:AH157),IF(COUNTIFS(AD157:AH157,"*F*")=1,"C",IF(COUNTIFS(AD157:AH157,"*F*")&gt;=2,"F"))))</f>
        <v>0</v>
      </c>
      <c r="BK157" s="42">
        <f t="shared" si="89"/>
        <v>0</v>
      </c>
    </row>
    <row r="158" spans="1:63" s="278" customFormat="1" ht="15" customHeight="1" x14ac:dyDescent="0.25">
      <c r="A158" s="35">
        <v>156</v>
      </c>
      <c r="B158" s="36" t="s">
        <v>12</v>
      </c>
      <c r="C158" s="209"/>
      <c r="D158" s="279"/>
      <c r="E158" s="209"/>
      <c r="F158" s="209"/>
      <c r="G158" s="209"/>
      <c r="H158" s="209"/>
      <c r="I158" s="209"/>
      <c r="J158" s="209"/>
      <c r="K158" s="209"/>
      <c r="L158" s="209"/>
      <c r="M158" s="209"/>
      <c r="N158" s="209"/>
      <c r="O158" s="209"/>
      <c r="P158" s="209"/>
      <c r="Q158" s="209"/>
      <c r="R158" s="209"/>
      <c r="S158" s="209"/>
      <c r="T158" s="209"/>
      <c r="U158" s="19"/>
      <c r="V158" s="19"/>
      <c r="W158" s="19"/>
      <c r="X158" s="37">
        <f t="shared" si="66"/>
        <v>0</v>
      </c>
      <c r="Y158" s="37">
        <f t="shared" si="67"/>
        <v>0</v>
      </c>
      <c r="Z158" s="37">
        <f t="shared" si="68"/>
        <v>0</v>
      </c>
      <c r="AA158" s="37">
        <f t="shared" si="69"/>
        <v>0</v>
      </c>
      <c r="AB158" s="37">
        <f t="shared" si="70"/>
        <v>0</v>
      </c>
      <c r="AC158" s="37">
        <f t="shared" si="71"/>
        <v>0</v>
      </c>
      <c r="AD158" s="38">
        <f t="shared" si="72"/>
        <v>0</v>
      </c>
      <c r="AE158" s="38">
        <f t="shared" si="73"/>
        <v>0</v>
      </c>
      <c r="AF158" s="38">
        <f t="shared" si="74"/>
        <v>0</v>
      </c>
      <c r="AG158" s="38">
        <f t="shared" si="75"/>
        <v>0</v>
      </c>
      <c r="AH158" s="38">
        <f t="shared" si="76"/>
        <v>0</v>
      </c>
      <c r="AI158" s="38">
        <f t="shared" si="77"/>
        <v>0</v>
      </c>
      <c r="AJ158" s="39">
        <f t="shared" si="78"/>
        <v>0</v>
      </c>
      <c r="AK158" s="39">
        <f t="shared" si="79"/>
        <v>0</v>
      </c>
      <c r="AL158" s="39">
        <f t="shared" si="80"/>
        <v>0</v>
      </c>
      <c r="AM158" s="39">
        <f t="shared" si="81"/>
        <v>0</v>
      </c>
      <c r="AN158" s="39">
        <f t="shared" si="82"/>
        <v>0</v>
      </c>
      <c r="AO158" s="39">
        <f t="shared" si="83"/>
        <v>0</v>
      </c>
      <c r="AP158" s="40">
        <f t="shared" si="84"/>
        <v>0</v>
      </c>
      <c r="AQ158" s="40">
        <f t="shared" si="85"/>
        <v>0</v>
      </c>
      <c r="AR158" s="40">
        <f t="shared" si="86"/>
        <v>0</v>
      </c>
      <c r="AS158" s="40">
        <f t="shared" si="87"/>
        <v>0</v>
      </c>
      <c r="AT158" s="40">
        <f t="shared" si="88"/>
        <v>0</v>
      </c>
      <c r="AU158" s="209"/>
      <c r="AV158" s="209"/>
      <c r="AW158" s="209"/>
      <c r="AX158" s="209"/>
      <c r="AY158" s="209"/>
      <c r="AZ158" s="209"/>
      <c r="BA158" s="209"/>
      <c r="BB158" s="209"/>
      <c r="BC158" s="209"/>
      <c r="BD158" s="209"/>
      <c r="BE158" s="209"/>
      <c r="BF158" s="209"/>
      <c r="BG158" s="209"/>
      <c r="BH158" s="209"/>
      <c r="BI158" s="209"/>
      <c r="BJ158" s="41">
        <f>IF(COUNTIF(AD158:AI158,0)=0,IF(COUNTIFS(AD158:AI158,"*F*")=0,SUM(LARGE(AD158:AI158,{1,2,3,4,5})),IF(COUNTIFS(AD158:AI158,"*F*")=1,SUM(LARGE(AD158:AI158,{1,2,3,4,5})),IF(COUNTIFS(AD158:AI158,"*F*")=2,"C",IF(COUNTIFS(AD158:AI158,"*F*")&gt;2,"F")))),IF(COUNTIFS(AD158:AH158,"*F*")=0,SUM(AD158:AH158),IF(COUNTIFS(AD158:AH158,"*F*")=1,"C",IF(COUNTIFS(AD158:AH158,"*F*")&gt;=2,"F"))))</f>
        <v>0</v>
      </c>
      <c r="BK158" s="42">
        <f t="shared" si="89"/>
        <v>0</v>
      </c>
    </row>
    <row r="159" spans="1:63" s="278" customFormat="1" ht="15" customHeight="1" x14ac:dyDescent="0.25">
      <c r="A159" s="35">
        <v>157</v>
      </c>
      <c r="B159" s="36" t="s">
        <v>12</v>
      </c>
      <c r="C159" s="209"/>
      <c r="D159" s="279"/>
      <c r="E159" s="209"/>
      <c r="F159" s="209"/>
      <c r="G159" s="209"/>
      <c r="H159" s="209"/>
      <c r="I159" s="209"/>
      <c r="J159" s="209"/>
      <c r="K159" s="209"/>
      <c r="L159" s="209"/>
      <c r="M159" s="209"/>
      <c r="N159" s="209"/>
      <c r="O159" s="209"/>
      <c r="P159" s="209"/>
      <c r="Q159" s="209"/>
      <c r="R159" s="209"/>
      <c r="S159" s="209"/>
      <c r="T159" s="209"/>
      <c r="U159" s="19"/>
      <c r="V159" s="19"/>
      <c r="W159" s="19"/>
      <c r="X159" s="37">
        <f t="shared" si="66"/>
        <v>0</v>
      </c>
      <c r="Y159" s="37">
        <f t="shared" si="67"/>
        <v>0</v>
      </c>
      <c r="Z159" s="37">
        <f t="shared" si="68"/>
        <v>0</v>
      </c>
      <c r="AA159" s="37">
        <f t="shared" si="69"/>
        <v>0</v>
      </c>
      <c r="AB159" s="37">
        <f t="shared" si="70"/>
        <v>0</v>
      </c>
      <c r="AC159" s="37">
        <f t="shared" si="71"/>
        <v>0</v>
      </c>
      <c r="AD159" s="38">
        <f t="shared" si="72"/>
        <v>0</v>
      </c>
      <c r="AE159" s="38">
        <f t="shared" si="73"/>
        <v>0</v>
      </c>
      <c r="AF159" s="38">
        <f t="shared" si="74"/>
        <v>0</v>
      </c>
      <c r="AG159" s="38">
        <f t="shared" si="75"/>
        <v>0</v>
      </c>
      <c r="AH159" s="38">
        <f t="shared" si="76"/>
        <v>0</v>
      </c>
      <c r="AI159" s="38">
        <f t="shared" si="77"/>
        <v>0</v>
      </c>
      <c r="AJ159" s="39">
        <f t="shared" si="78"/>
        <v>0</v>
      </c>
      <c r="AK159" s="39">
        <f t="shared" si="79"/>
        <v>0</v>
      </c>
      <c r="AL159" s="39">
        <f t="shared" si="80"/>
        <v>0</v>
      </c>
      <c r="AM159" s="39">
        <f t="shared" si="81"/>
        <v>0</v>
      </c>
      <c r="AN159" s="39">
        <f t="shared" si="82"/>
        <v>0</v>
      </c>
      <c r="AO159" s="39">
        <f t="shared" si="83"/>
        <v>0</v>
      </c>
      <c r="AP159" s="40">
        <f t="shared" si="84"/>
        <v>0</v>
      </c>
      <c r="AQ159" s="40">
        <f t="shared" si="85"/>
        <v>0</v>
      </c>
      <c r="AR159" s="40">
        <f t="shared" si="86"/>
        <v>0</v>
      </c>
      <c r="AS159" s="40">
        <f t="shared" si="87"/>
        <v>0</v>
      </c>
      <c r="AT159" s="40">
        <f t="shared" si="88"/>
        <v>0</v>
      </c>
      <c r="AU159" s="209"/>
      <c r="AV159" s="209"/>
      <c r="AW159" s="209"/>
      <c r="AX159" s="209"/>
      <c r="AY159" s="209"/>
      <c r="AZ159" s="209"/>
      <c r="BA159" s="209"/>
      <c r="BB159" s="209"/>
      <c r="BC159" s="209"/>
      <c r="BD159" s="209"/>
      <c r="BE159" s="209"/>
      <c r="BF159" s="209"/>
      <c r="BG159" s="209"/>
      <c r="BH159" s="209"/>
      <c r="BI159" s="209"/>
      <c r="BJ159" s="41">
        <f>IF(COUNTIF(AD159:AI159,0)=0,IF(COUNTIFS(AD159:AI159,"*F*")=0,SUM(LARGE(AD159:AI159,{1,2,3,4,5})),IF(COUNTIFS(AD159:AI159,"*F*")=1,SUM(LARGE(AD159:AI159,{1,2,3,4,5})),IF(COUNTIFS(AD159:AI159,"*F*")=2,"C",IF(COUNTIFS(AD159:AI159,"*F*")&gt;2,"F")))),IF(COUNTIFS(AD159:AH159,"*F*")=0,SUM(AD159:AH159),IF(COUNTIFS(AD159:AH159,"*F*")=1,"C",IF(COUNTIFS(AD159:AH159,"*F*")&gt;=2,"F"))))</f>
        <v>0</v>
      </c>
      <c r="BK159" s="42">
        <f t="shared" si="89"/>
        <v>0</v>
      </c>
    </row>
    <row r="160" spans="1:63" s="278" customFormat="1" ht="15" customHeight="1" x14ac:dyDescent="0.25">
      <c r="A160" s="35">
        <v>158</v>
      </c>
      <c r="B160" s="36" t="s">
        <v>12</v>
      </c>
      <c r="C160" s="209"/>
      <c r="D160" s="279"/>
      <c r="E160" s="209"/>
      <c r="F160" s="209"/>
      <c r="G160" s="209"/>
      <c r="H160" s="209"/>
      <c r="I160" s="209"/>
      <c r="J160" s="209"/>
      <c r="K160" s="209"/>
      <c r="L160" s="209"/>
      <c r="M160" s="209"/>
      <c r="N160" s="209"/>
      <c r="O160" s="209"/>
      <c r="P160" s="209"/>
      <c r="Q160" s="209"/>
      <c r="R160" s="209"/>
      <c r="S160" s="209"/>
      <c r="T160" s="209"/>
      <c r="U160" s="19"/>
      <c r="V160" s="19"/>
      <c r="W160" s="19"/>
      <c r="X160" s="37">
        <f t="shared" si="66"/>
        <v>0</v>
      </c>
      <c r="Y160" s="37">
        <f t="shared" si="67"/>
        <v>0</v>
      </c>
      <c r="Z160" s="37">
        <f t="shared" si="68"/>
        <v>0</v>
      </c>
      <c r="AA160" s="37">
        <f t="shared" si="69"/>
        <v>0</v>
      </c>
      <c r="AB160" s="37">
        <f t="shared" si="70"/>
        <v>0</v>
      </c>
      <c r="AC160" s="37">
        <f t="shared" si="71"/>
        <v>0</v>
      </c>
      <c r="AD160" s="38">
        <f t="shared" si="72"/>
        <v>0</v>
      </c>
      <c r="AE160" s="38">
        <f t="shared" si="73"/>
        <v>0</v>
      </c>
      <c r="AF160" s="38">
        <f t="shared" si="74"/>
        <v>0</v>
      </c>
      <c r="AG160" s="38">
        <f t="shared" si="75"/>
        <v>0</v>
      </c>
      <c r="AH160" s="38">
        <f t="shared" si="76"/>
        <v>0</v>
      </c>
      <c r="AI160" s="38">
        <f t="shared" si="77"/>
        <v>0</v>
      </c>
      <c r="AJ160" s="39">
        <f t="shared" si="78"/>
        <v>0</v>
      </c>
      <c r="AK160" s="39">
        <f t="shared" si="79"/>
        <v>0</v>
      </c>
      <c r="AL160" s="39">
        <f t="shared" si="80"/>
        <v>0</v>
      </c>
      <c r="AM160" s="39">
        <f t="shared" si="81"/>
        <v>0</v>
      </c>
      <c r="AN160" s="39">
        <f t="shared" si="82"/>
        <v>0</v>
      </c>
      <c r="AO160" s="39">
        <f t="shared" si="83"/>
        <v>0</v>
      </c>
      <c r="AP160" s="40">
        <f t="shared" si="84"/>
        <v>0</v>
      </c>
      <c r="AQ160" s="40">
        <f t="shared" si="85"/>
        <v>0</v>
      </c>
      <c r="AR160" s="40">
        <f t="shared" si="86"/>
        <v>0</v>
      </c>
      <c r="AS160" s="40">
        <f t="shared" si="87"/>
        <v>0</v>
      </c>
      <c r="AT160" s="40">
        <f t="shared" si="88"/>
        <v>0</v>
      </c>
      <c r="AU160" s="209"/>
      <c r="AV160" s="209"/>
      <c r="AW160" s="209"/>
      <c r="AX160" s="209"/>
      <c r="AY160" s="209"/>
      <c r="AZ160" s="209"/>
      <c r="BA160" s="209"/>
      <c r="BB160" s="209"/>
      <c r="BC160" s="209"/>
      <c r="BD160" s="209"/>
      <c r="BE160" s="209"/>
      <c r="BF160" s="209"/>
      <c r="BG160" s="209"/>
      <c r="BH160" s="209"/>
      <c r="BI160" s="209"/>
      <c r="BJ160" s="41">
        <f>IF(COUNTIF(AD160:AI160,0)=0,IF(COUNTIFS(AD160:AI160,"*F*")=0,SUM(LARGE(AD160:AI160,{1,2,3,4,5})),IF(COUNTIFS(AD160:AI160,"*F*")=1,SUM(LARGE(AD160:AI160,{1,2,3,4,5})),IF(COUNTIFS(AD160:AI160,"*F*")=2,"C",IF(COUNTIFS(AD160:AI160,"*F*")&gt;2,"F")))),IF(COUNTIFS(AD160:AH160,"*F*")=0,SUM(AD160:AH160),IF(COUNTIFS(AD160:AH160,"*F*")=1,"C",IF(COUNTIFS(AD160:AH160,"*F*")&gt;=2,"F"))))</f>
        <v>0</v>
      </c>
      <c r="BK160" s="42">
        <f t="shared" si="89"/>
        <v>0</v>
      </c>
    </row>
    <row r="161" spans="1:63" s="278" customFormat="1" ht="15" customHeight="1" x14ac:dyDescent="0.25">
      <c r="A161" s="35">
        <v>159</v>
      </c>
      <c r="B161" s="36" t="s">
        <v>12</v>
      </c>
      <c r="C161" s="209"/>
      <c r="D161" s="279"/>
      <c r="E161" s="209"/>
      <c r="F161" s="209"/>
      <c r="G161" s="209"/>
      <c r="H161" s="209"/>
      <c r="I161" s="209"/>
      <c r="J161" s="209"/>
      <c r="K161" s="209"/>
      <c r="L161" s="209"/>
      <c r="M161" s="209"/>
      <c r="N161" s="209"/>
      <c r="O161" s="209"/>
      <c r="P161" s="209"/>
      <c r="Q161" s="209"/>
      <c r="R161" s="209"/>
      <c r="S161" s="209"/>
      <c r="T161" s="209"/>
      <c r="U161" s="19"/>
      <c r="V161" s="19"/>
      <c r="W161" s="19"/>
      <c r="X161" s="37">
        <f t="shared" si="66"/>
        <v>0</v>
      </c>
      <c r="Y161" s="37">
        <f t="shared" si="67"/>
        <v>0</v>
      </c>
      <c r="Z161" s="37">
        <f t="shared" si="68"/>
        <v>0</v>
      </c>
      <c r="AA161" s="37">
        <f t="shared" si="69"/>
        <v>0</v>
      </c>
      <c r="AB161" s="37">
        <f t="shared" si="70"/>
        <v>0</v>
      </c>
      <c r="AC161" s="37">
        <f t="shared" si="71"/>
        <v>0</v>
      </c>
      <c r="AD161" s="38">
        <f t="shared" si="72"/>
        <v>0</v>
      </c>
      <c r="AE161" s="38">
        <f t="shared" si="73"/>
        <v>0</v>
      </c>
      <c r="AF161" s="38">
        <f t="shared" si="74"/>
        <v>0</v>
      </c>
      <c r="AG161" s="38">
        <f t="shared" si="75"/>
        <v>0</v>
      </c>
      <c r="AH161" s="38">
        <f t="shared" si="76"/>
        <v>0</v>
      </c>
      <c r="AI161" s="38">
        <f t="shared" si="77"/>
        <v>0</v>
      </c>
      <c r="AJ161" s="39">
        <f t="shared" si="78"/>
        <v>0</v>
      </c>
      <c r="AK161" s="39">
        <f t="shared" si="79"/>
        <v>0</v>
      </c>
      <c r="AL161" s="39">
        <f t="shared" si="80"/>
        <v>0</v>
      </c>
      <c r="AM161" s="39">
        <f t="shared" si="81"/>
        <v>0</v>
      </c>
      <c r="AN161" s="39">
        <f t="shared" si="82"/>
        <v>0</v>
      </c>
      <c r="AO161" s="39">
        <f t="shared" si="83"/>
        <v>0</v>
      </c>
      <c r="AP161" s="40">
        <f t="shared" si="84"/>
        <v>0</v>
      </c>
      <c r="AQ161" s="40">
        <f t="shared" si="85"/>
        <v>0</v>
      </c>
      <c r="AR161" s="40">
        <f t="shared" si="86"/>
        <v>0</v>
      </c>
      <c r="AS161" s="40">
        <f t="shared" si="87"/>
        <v>0</v>
      </c>
      <c r="AT161" s="40">
        <f t="shared" si="88"/>
        <v>0</v>
      </c>
      <c r="AU161" s="209"/>
      <c r="AV161" s="209"/>
      <c r="AW161" s="209"/>
      <c r="AX161" s="209"/>
      <c r="AY161" s="209"/>
      <c r="AZ161" s="209"/>
      <c r="BA161" s="209"/>
      <c r="BB161" s="209"/>
      <c r="BC161" s="209"/>
      <c r="BD161" s="209"/>
      <c r="BE161" s="209"/>
      <c r="BF161" s="209"/>
      <c r="BG161" s="209"/>
      <c r="BH161" s="209"/>
      <c r="BI161" s="209"/>
      <c r="BJ161" s="41">
        <f>IF(COUNTIF(AD161:AI161,0)=0,IF(COUNTIFS(AD161:AI161,"*F*")=0,SUM(LARGE(AD161:AI161,{1,2,3,4,5})),IF(COUNTIFS(AD161:AI161,"*F*")=1,SUM(LARGE(AD161:AI161,{1,2,3,4,5})),IF(COUNTIFS(AD161:AI161,"*F*")=2,"C",IF(COUNTIFS(AD161:AI161,"*F*")&gt;2,"F")))),IF(COUNTIFS(AD161:AH161,"*F*")=0,SUM(AD161:AH161),IF(COUNTIFS(AD161:AH161,"*F*")=1,"C",IF(COUNTIFS(AD161:AH161,"*F*")&gt;=2,"F"))))</f>
        <v>0</v>
      </c>
      <c r="BK161" s="42">
        <f t="shared" si="89"/>
        <v>0</v>
      </c>
    </row>
    <row r="162" spans="1:63" s="278" customFormat="1" ht="15" customHeight="1" x14ac:dyDescent="0.25">
      <c r="A162" s="35">
        <v>160</v>
      </c>
      <c r="B162" s="36" t="s">
        <v>12</v>
      </c>
      <c r="C162" s="209"/>
      <c r="D162" s="279"/>
      <c r="E162" s="209"/>
      <c r="F162" s="209"/>
      <c r="G162" s="209"/>
      <c r="H162" s="209"/>
      <c r="I162" s="209"/>
      <c r="J162" s="209"/>
      <c r="K162" s="209"/>
      <c r="L162" s="209"/>
      <c r="M162" s="209"/>
      <c r="N162" s="209"/>
      <c r="O162" s="209"/>
      <c r="P162" s="209"/>
      <c r="Q162" s="209"/>
      <c r="R162" s="209"/>
      <c r="S162" s="209"/>
      <c r="T162" s="209"/>
      <c r="U162" s="19"/>
      <c r="V162" s="19"/>
      <c r="W162" s="19"/>
      <c r="X162" s="37">
        <f t="shared" si="66"/>
        <v>0</v>
      </c>
      <c r="Y162" s="37">
        <f t="shared" si="67"/>
        <v>0</v>
      </c>
      <c r="Z162" s="37">
        <f t="shared" si="68"/>
        <v>0</v>
      </c>
      <c r="AA162" s="37">
        <f t="shared" si="69"/>
        <v>0</v>
      </c>
      <c r="AB162" s="37">
        <f t="shared" si="70"/>
        <v>0</v>
      </c>
      <c r="AC162" s="37">
        <f t="shared" si="71"/>
        <v>0</v>
      </c>
      <c r="AD162" s="38">
        <f t="shared" si="72"/>
        <v>0</v>
      </c>
      <c r="AE162" s="38">
        <f t="shared" si="73"/>
        <v>0</v>
      </c>
      <c r="AF162" s="38">
        <f t="shared" si="74"/>
        <v>0</v>
      </c>
      <c r="AG162" s="38">
        <f t="shared" si="75"/>
        <v>0</v>
      </c>
      <c r="AH162" s="38">
        <f t="shared" si="76"/>
        <v>0</v>
      </c>
      <c r="AI162" s="38">
        <f t="shared" si="77"/>
        <v>0</v>
      </c>
      <c r="AJ162" s="39">
        <f t="shared" si="78"/>
        <v>0</v>
      </c>
      <c r="AK162" s="39">
        <f t="shared" si="79"/>
        <v>0</v>
      </c>
      <c r="AL162" s="39">
        <f t="shared" si="80"/>
        <v>0</v>
      </c>
      <c r="AM162" s="39">
        <f t="shared" si="81"/>
        <v>0</v>
      </c>
      <c r="AN162" s="39">
        <f t="shared" si="82"/>
        <v>0</v>
      </c>
      <c r="AO162" s="39">
        <f t="shared" si="83"/>
        <v>0</v>
      </c>
      <c r="AP162" s="40">
        <f t="shared" si="84"/>
        <v>0</v>
      </c>
      <c r="AQ162" s="40">
        <f t="shared" si="85"/>
        <v>0</v>
      </c>
      <c r="AR162" s="40">
        <f t="shared" si="86"/>
        <v>0</v>
      </c>
      <c r="AS162" s="40">
        <f t="shared" si="87"/>
        <v>0</v>
      </c>
      <c r="AT162" s="40">
        <f t="shared" si="88"/>
        <v>0</v>
      </c>
      <c r="AU162" s="209"/>
      <c r="AV162" s="209"/>
      <c r="AW162" s="209"/>
      <c r="AX162" s="209"/>
      <c r="AY162" s="209"/>
      <c r="AZ162" s="209"/>
      <c r="BA162" s="209"/>
      <c r="BB162" s="209"/>
      <c r="BC162" s="209"/>
      <c r="BD162" s="209"/>
      <c r="BE162" s="209"/>
      <c r="BF162" s="209"/>
      <c r="BG162" s="209"/>
      <c r="BH162" s="209"/>
      <c r="BI162" s="209"/>
      <c r="BJ162" s="41">
        <f>IF(COUNTIF(AD162:AI162,0)=0,IF(COUNTIFS(AD162:AI162,"*F*")=0,SUM(LARGE(AD162:AI162,{1,2,3,4,5})),IF(COUNTIFS(AD162:AI162,"*F*")=1,SUM(LARGE(AD162:AI162,{1,2,3,4,5})),IF(COUNTIFS(AD162:AI162,"*F*")=2,"C",IF(COUNTIFS(AD162:AI162,"*F*")&gt;2,"F")))),IF(COUNTIFS(AD162:AH162,"*F*")=0,SUM(AD162:AH162),IF(COUNTIFS(AD162:AH162,"*F*")=1,"C",IF(COUNTIFS(AD162:AH162,"*F*")&gt;=2,"F"))))</f>
        <v>0</v>
      </c>
      <c r="BK162" s="42">
        <f t="shared" si="89"/>
        <v>0</v>
      </c>
    </row>
    <row r="163" spans="1:63" s="278" customFormat="1" ht="15" customHeight="1" x14ac:dyDescent="0.25">
      <c r="A163" s="35">
        <v>161</v>
      </c>
      <c r="B163" s="36" t="s">
        <v>12</v>
      </c>
      <c r="C163" s="209"/>
      <c r="D163" s="279"/>
      <c r="E163" s="209"/>
      <c r="F163" s="209"/>
      <c r="G163" s="209"/>
      <c r="H163" s="209"/>
      <c r="I163" s="209"/>
      <c r="J163" s="209"/>
      <c r="K163" s="209"/>
      <c r="L163" s="209"/>
      <c r="M163" s="209"/>
      <c r="N163" s="209"/>
      <c r="O163" s="209"/>
      <c r="P163" s="209"/>
      <c r="Q163" s="209"/>
      <c r="R163" s="209"/>
      <c r="S163" s="209"/>
      <c r="T163" s="209"/>
      <c r="U163" s="19"/>
      <c r="V163" s="19"/>
      <c r="W163" s="19"/>
      <c r="X163" s="37">
        <f t="shared" si="66"/>
        <v>0</v>
      </c>
      <c r="Y163" s="37">
        <f t="shared" si="67"/>
        <v>0</v>
      </c>
      <c r="Z163" s="37">
        <f t="shared" si="68"/>
        <v>0</v>
      </c>
      <c r="AA163" s="37">
        <f t="shared" si="69"/>
        <v>0</v>
      </c>
      <c r="AB163" s="37">
        <f t="shared" si="70"/>
        <v>0</v>
      </c>
      <c r="AC163" s="37">
        <f t="shared" si="71"/>
        <v>0</v>
      </c>
      <c r="AD163" s="38">
        <f t="shared" si="72"/>
        <v>0</v>
      </c>
      <c r="AE163" s="38">
        <f t="shared" si="73"/>
        <v>0</v>
      </c>
      <c r="AF163" s="38">
        <f t="shared" si="74"/>
        <v>0</v>
      </c>
      <c r="AG163" s="38">
        <f t="shared" si="75"/>
        <v>0</v>
      </c>
      <c r="AH163" s="38">
        <f t="shared" si="76"/>
        <v>0</v>
      </c>
      <c r="AI163" s="38">
        <f t="shared" si="77"/>
        <v>0</v>
      </c>
      <c r="AJ163" s="39">
        <f t="shared" si="78"/>
        <v>0</v>
      </c>
      <c r="AK163" s="39">
        <f t="shared" si="79"/>
        <v>0</v>
      </c>
      <c r="AL163" s="39">
        <f t="shared" si="80"/>
        <v>0</v>
      </c>
      <c r="AM163" s="39">
        <f t="shared" si="81"/>
        <v>0</v>
      </c>
      <c r="AN163" s="39">
        <f t="shared" si="82"/>
        <v>0</v>
      </c>
      <c r="AO163" s="39">
        <f t="shared" si="83"/>
        <v>0</v>
      </c>
      <c r="AP163" s="40">
        <f t="shared" si="84"/>
        <v>0</v>
      </c>
      <c r="AQ163" s="40">
        <f t="shared" si="85"/>
        <v>0</v>
      </c>
      <c r="AR163" s="40">
        <f t="shared" si="86"/>
        <v>0</v>
      </c>
      <c r="AS163" s="40">
        <f t="shared" si="87"/>
        <v>0</v>
      </c>
      <c r="AT163" s="40">
        <f t="shared" si="88"/>
        <v>0</v>
      </c>
      <c r="AU163" s="209"/>
      <c r="AV163" s="209"/>
      <c r="AW163" s="209"/>
      <c r="AX163" s="209"/>
      <c r="AY163" s="209"/>
      <c r="AZ163" s="209"/>
      <c r="BA163" s="209"/>
      <c r="BB163" s="209"/>
      <c r="BC163" s="209"/>
      <c r="BD163" s="209"/>
      <c r="BE163" s="209"/>
      <c r="BF163" s="209"/>
      <c r="BG163" s="209"/>
      <c r="BH163" s="209"/>
      <c r="BI163" s="209"/>
      <c r="BJ163" s="41">
        <f>IF(COUNTIF(AD163:AI163,0)=0,IF(COUNTIFS(AD163:AI163,"*F*")=0,SUM(LARGE(AD163:AI163,{1,2,3,4,5})),IF(COUNTIFS(AD163:AI163,"*F*")=1,SUM(LARGE(AD163:AI163,{1,2,3,4,5})),IF(COUNTIFS(AD163:AI163,"*F*")=2,"C",IF(COUNTIFS(AD163:AI163,"*F*")&gt;2,"F")))),IF(COUNTIFS(AD163:AH163,"*F*")=0,SUM(AD163:AH163),IF(COUNTIFS(AD163:AH163,"*F*")=1,"C",IF(COUNTIFS(AD163:AH163,"*F*")&gt;=2,"F"))))</f>
        <v>0</v>
      </c>
      <c r="BK163" s="42">
        <f t="shared" si="89"/>
        <v>0</v>
      </c>
    </row>
    <row r="164" spans="1:63" s="278" customFormat="1" ht="15" customHeight="1" x14ac:dyDescent="0.25">
      <c r="A164" s="35">
        <v>162</v>
      </c>
      <c r="B164" s="36" t="s">
        <v>12</v>
      </c>
      <c r="C164" s="209"/>
      <c r="D164" s="279"/>
      <c r="E164" s="209"/>
      <c r="F164" s="209"/>
      <c r="G164" s="209"/>
      <c r="H164" s="209"/>
      <c r="I164" s="209"/>
      <c r="J164" s="209"/>
      <c r="K164" s="209"/>
      <c r="L164" s="209"/>
      <c r="M164" s="209"/>
      <c r="N164" s="209"/>
      <c r="O164" s="209"/>
      <c r="P164" s="209"/>
      <c r="Q164" s="209"/>
      <c r="R164" s="209"/>
      <c r="S164" s="209"/>
      <c r="T164" s="209"/>
      <c r="U164" s="19"/>
      <c r="V164" s="19"/>
      <c r="W164" s="19"/>
      <c r="X164" s="37">
        <f t="shared" si="66"/>
        <v>0</v>
      </c>
      <c r="Y164" s="37">
        <f t="shared" si="67"/>
        <v>0</v>
      </c>
      <c r="Z164" s="37">
        <f t="shared" si="68"/>
        <v>0</v>
      </c>
      <c r="AA164" s="37">
        <f t="shared" si="69"/>
        <v>0</v>
      </c>
      <c r="AB164" s="37">
        <f t="shared" si="70"/>
        <v>0</v>
      </c>
      <c r="AC164" s="37">
        <f t="shared" si="71"/>
        <v>0</v>
      </c>
      <c r="AD164" s="38">
        <f t="shared" si="72"/>
        <v>0</v>
      </c>
      <c r="AE164" s="38">
        <f t="shared" si="73"/>
        <v>0</v>
      </c>
      <c r="AF164" s="38">
        <f t="shared" si="74"/>
        <v>0</v>
      </c>
      <c r="AG164" s="38">
        <f t="shared" si="75"/>
        <v>0</v>
      </c>
      <c r="AH164" s="38">
        <f t="shared" si="76"/>
        <v>0</v>
      </c>
      <c r="AI164" s="38">
        <f t="shared" si="77"/>
        <v>0</v>
      </c>
      <c r="AJ164" s="39">
        <f t="shared" si="78"/>
        <v>0</v>
      </c>
      <c r="AK164" s="39">
        <f t="shared" si="79"/>
        <v>0</v>
      </c>
      <c r="AL164" s="39">
        <f t="shared" si="80"/>
        <v>0</v>
      </c>
      <c r="AM164" s="39">
        <f t="shared" si="81"/>
        <v>0</v>
      </c>
      <c r="AN164" s="39">
        <f t="shared" si="82"/>
        <v>0</v>
      </c>
      <c r="AO164" s="39">
        <f t="shared" si="83"/>
        <v>0</v>
      </c>
      <c r="AP164" s="40">
        <f t="shared" si="84"/>
        <v>0</v>
      </c>
      <c r="AQ164" s="40">
        <f t="shared" si="85"/>
        <v>0</v>
      </c>
      <c r="AR164" s="40">
        <f t="shared" si="86"/>
        <v>0</v>
      </c>
      <c r="AS164" s="40">
        <f t="shared" si="87"/>
        <v>0</v>
      </c>
      <c r="AT164" s="40">
        <f t="shared" si="88"/>
        <v>0</v>
      </c>
      <c r="AU164" s="209"/>
      <c r="AV164" s="209"/>
      <c r="AW164" s="209"/>
      <c r="AX164" s="209"/>
      <c r="AY164" s="209"/>
      <c r="AZ164" s="209"/>
      <c r="BA164" s="209"/>
      <c r="BB164" s="209"/>
      <c r="BC164" s="209"/>
      <c r="BD164" s="209"/>
      <c r="BE164" s="209"/>
      <c r="BF164" s="209"/>
      <c r="BG164" s="209"/>
      <c r="BH164" s="209"/>
      <c r="BI164" s="209"/>
      <c r="BJ164" s="41">
        <f>IF(COUNTIF(AD164:AI164,0)=0,IF(COUNTIFS(AD164:AI164,"*F*")=0,SUM(LARGE(AD164:AI164,{1,2,3,4,5})),IF(COUNTIFS(AD164:AI164,"*F*")=1,SUM(LARGE(AD164:AI164,{1,2,3,4,5})),IF(COUNTIFS(AD164:AI164,"*F*")=2,"C",IF(COUNTIFS(AD164:AI164,"*F*")&gt;2,"F")))),IF(COUNTIFS(AD164:AH164,"*F*")=0,SUM(AD164:AH164),IF(COUNTIFS(AD164:AH164,"*F*")=1,"C",IF(COUNTIFS(AD164:AH164,"*F*")&gt;=2,"F"))))</f>
        <v>0</v>
      </c>
      <c r="BK164" s="42">
        <f t="shared" si="89"/>
        <v>0</v>
      </c>
    </row>
    <row r="165" spans="1:63" s="278" customFormat="1" ht="15" customHeight="1" x14ac:dyDescent="0.25">
      <c r="A165" s="35">
        <v>163</v>
      </c>
      <c r="B165" s="36" t="s">
        <v>12</v>
      </c>
      <c r="C165" s="209"/>
      <c r="D165" s="279"/>
      <c r="E165" s="209"/>
      <c r="F165" s="209"/>
      <c r="G165" s="209"/>
      <c r="H165" s="209"/>
      <c r="I165" s="209"/>
      <c r="J165" s="209"/>
      <c r="K165" s="209"/>
      <c r="L165" s="209"/>
      <c r="M165" s="209"/>
      <c r="N165" s="209"/>
      <c r="O165" s="209"/>
      <c r="P165" s="209"/>
      <c r="Q165" s="209"/>
      <c r="R165" s="209"/>
      <c r="S165" s="209"/>
      <c r="T165" s="209"/>
      <c r="U165" s="19"/>
      <c r="V165" s="19"/>
      <c r="W165" s="19"/>
      <c r="X165" s="37">
        <f t="shared" si="66"/>
        <v>0</v>
      </c>
      <c r="Y165" s="37">
        <f t="shared" si="67"/>
        <v>0</v>
      </c>
      <c r="Z165" s="37">
        <f t="shared" si="68"/>
        <v>0</v>
      </c>
      <c r="AA165" s="37">
        <f t="shared" si="69"/>
        <v>0</v>
      </c>
      <c r="AB165" s="37">
        <f t="shared" si="70"/>
        <v>0</v>
      </c>
      <c r="AC165" s="37">
        <f t="shared" si="71"/>
        <v>0</v>
      </c>
      <c r="AD165" s="38">
        <f t="shared" si="72"/>
        <v>0</v>
      </c>
      <c r="AE165" s="38">
        <f t="shared" si="73"/>
        <v>0</v>
      </c>
      <c r="AF165" s="38">
        <f t="shared" si="74"/>
        <v>0</v>
      </c>
      <c r="AG165" s="38">
        <f t="shared" si="75"/>
        <v>0</v>
      </c>
      <c r="AH165" s="38">
        <f t="shared" si="76"/>
        <v>0</v>
      </c>
      <c r="AI165" s="38">
        <f t="shared" si="77"/>
        <v>0</v>
      </c>
      <c r="AJ165" s="39">
        <f t="shared" si="78"/>
        <v>0</v>
      </c>
      <c r="AK165" s="39">
        <f t="shared" si="79"/>
        <v>0</v>
      </c>
      <c r="AL165" s="39">
        <f t="shared" si="80"/>
        <v>0</v>
      </c>
      <c r="AM165" s="39">
        <f t="shared" si="81"/>
        <v>0</v>
      </c>
      <c r="AN165" s="39">
        <f t="shared" si="82"/>
        <v>0</v>
      </c>
      <c r="AO165" s="39">
        <f t="shared" si="83"/>
        <v>0</v>
      </c>
      <c r="AP165" s="40">
        <f t="shared" si="84"/>
        <v>0</v>
      </c>
      <c r="AQ165" s="40">
        <f t="shared" si="85"/>
        <v>0</v>
      </c>
      <c r="AR165" s="40">
        <f t="shared" si="86"/>
        <v>0</v>
      </c>
      <c r="AS165" s="40">
        <f t="shared" si="87"/>
        <v>0</v>
      </c>
      <c r="AT165" s="40">
        <f t="shared" si="88"/>
        <v>0</v>
      </c>
      <c r="AU165" s="209"/>
      <c r="AV165" s="209"/>
      <c r="AW165" s="209"/>
      <c r="AX165" s="209"/>
      <c r="AY165" s="209"/>
      <c r="AZ165" s="209"/>
      <c r="BA165" s="209"/>
      <c r="BB165" s="209"/>
      <c r="BC165" s="209"/>
      <c r="BD165" s="209"/>
      <c r="BE165" s="209"/>
      <c r="BF165" s="209"/>
      <c r="BG165" s="209"/>
      <c r="BH165" s="209"/>
      <c r="BI165" s="209"/>
      <c r="BJ165" s="41">
        <f>IF(COUNTIF(AD165:AI165,0)=0,IF(COUNTIFS(AD165:AI165,"*F*")=0,SUM(LARGE(AD165:AI165,{1,2,3,4,5})),IF(COUNTIFS(AD165:AI165,"*F*")=1,SUM(LARGE(AD165:AI165,{1,2,3,4,5})),IF(COUNTIFS(AD165:AI165,"*F*")=2,"C",IF(COUNTIFS(AD165:AI165,"*F*")&gt;2,"F")))),IF(COUNTIFS(AD165:AH165,"*F*")=0,SUM(AD165:AH165),IF(COUNTIFS(AD165:AH165,"*F*")=1,"C",IF(COUNTIFS(AD165:AH165,"*F*")&gt;=2,"F"))))</f>
        <v>0</v>
      </c>
      <c r="BK165" s="42">
        <f t="shared" si="89"/>
        <v>0</v>
      </c>
    </row>
    <row r="166" spans="1:63" s="278" customFormat="1" ht="15" customHeight="1" x14ac:dyDescent="0.25">
      <c r="A166" s="35">
        <v>164</v>
      </c>
      <c r="B166" s="36" t="s">
        <v>12</v>
      </c>
      <c r="C166" s="209"/>
      <c r="D166" s="279"/>
      <c r="E166" s="209"/>
      <c r="F166" s="209"/>
      <c r="G166" s="209"/>
      <c r="H166" s="209"/>
      <c r="I166" s="209"/>
      <c r="J166" s="209"/>
      <c r="K166" s="209"/>
      <c r="L166" s="209"/>
      <c r="M166" s="209"/>
      <c r="N166" s="209"/>
      <c r="O166" s="209"/>
      <c r="P166" s="209"/>
      <c r="Q166" s="209"/>
      <c r="R166" s="209"/>
      <c r="S166" s="209"/>
      <c r="T166" s="209"/>
      <c r="U166" s="19"/>
      <c r="V166" s="19"/>
      <c r="W166" s="19"/>
      <c r="X166" s="37">
        <f t="shared" si="66"/>
        <v>0</v>
      </c>
      <c r="Y166" s="37">
        <f t="shared" si="67"/>
        <v>0</v>
      </c>
      <c r="Z166" s="37">
        <f t="shared" si="68"/>
        <v>0</v>
      </c>
      <c r="AA166" s="37">
        <f t="shared" si="69"/>
        <v>0</v>
      </c>
      <c r="AB166" s="37">
        <f t="shared" si="70"/>
        <v>0</v>
      </c>
      <c r="AC166" s="37">
        <f t="shared" si="71"/>
        <v>0</v>
      </c>
      <c r="AD166" s="38">
        <f t="shared" si="72"/>
        <v>0</v>
      </c>
      <c r="AE166" s="38">
        <f t="shared" si="73"/>
        <v>0</v>
      </c>
      <c r="AF166" s="38">
        <f t="shared" si="74"/>
        <v>0</v>
      </c>
      <c r="AG166" s="38">
        <f t="shared" si="75"/>
        <v>0</v>
      </c>
      <c r="AH166" s="38">
        <f t="shared" si="76"/>
        <v>0</v>
      </c>
      <c r="AI166" s="38">
        <f t="shared" si="77"/>
        <v>0</v>
      </c>
      <c r="AJ166" s="39">
        <f t="shared" si="78"/>
        <v>0</v>
      </c>
      <c r="AK166" s="39">
        <f t="shared" si="79"/>
        <v>0</v>
      </c>
      <c r="AL166" s="39">
        <f t="shared" si="80"/>
        <v>0</v>
      </c>
      <c r="AM166" s="39">
        <f t="shared" si="81"/>
        <v>0</v>
      </c>
      <c r="AN166" s="39">
        <f t="shared" si="82"/>
        <v>0</v>
      </c>
      <c r="AO166" s="39">
        <f t="shared" si="83"/>
        <v>0</v>
      </c>
      <c r="AP166" s="40">
        <f t="shared" si="84"/>
        <v>0</v>
      </c>
      <c r="AQ166" s="40">
        <f t="shared" si="85"/>
        <v>0</v>
      </c>
      <c r="AR166" s="40">
        <f t="shared" si="86"/>
        <v>0</v>
      </c>
      <c r="AS166" s="40">
        <f t="shared" si="87"/>
        <v>0</v>
      </c>
      <c r="AT166" s="40">
        <f t="shared" si="88"/>
        <v>0</v>
      </c>
      <c r="AU166" s="209"/>
      <c r="AV166" s="209"/>
      <c r="AW166" s="209"/>
      <c r="AX166" s="209"/>
      <c r="AY166" s="209"/>
      <c r="AZ166" s="209"/>
      <c r="BA166" s="209"/>
      <c r="BB166" s="209"/>
      <c r="BC166" s="209"/>
      <c r="BD166" s="209"/>
      <c r="BE166" s="209"/>
      <c r="BF166" s="209"/>
      <c r="BG166" s="209"/>
      <c r="BH166" s="209"/>
      <c r="BI166" s="209"/>
      <c r="BJ166" s="41">
        <f>IF(COUNTIF(AD166:AI166,0)=0,IF(COUNTIFS(AD166:AI166,"*F*")=0,SUM(LARGE(AD166:AI166,{1,2,3,4,5})),IF(COUNTIFS(AD166:AI166,"*F*")=1,SUM(LARGE(AD166:AI166,{1,2,3,4,5})),IF(COUNTIFS(AD166:AI166,"*F*")=2,"C",IF(COUNTIFS(AD166:AI166,"*F*")&gt;2,"F")))),IF(COUNTIFS(AD166:AH166,"*F*")=0,SUM(AD166:AH166),IF(COUNTIFS(AD166:AH166,"*F*")=1,"C",IF(COUNTIFS(AD166:AH166,"*F*")&gt;=2,"F"))))</f>
        <v>0</v>
      </c>
      <c r="BK166" s="42">
        <f t="shared" si="89"/>
        <v>0</v>
      </c>
    </row>
    <row r="167" spans="1:63" s="278" customFormat="1" ht="15" customHeight="1" x14ac:dyDescent="0.25">
      <c r="A167" s="35">
        <v>165</v>
      </c>
      <c r="B167" s="36" t="s">
        <v>12</v>
      </c>
      <c r="C167" s="209"/>
      <c r="D167" s="279"/>
      <c r="E167" s="209"/>
      <c r="F167" s="209"/>
      <c r="G167" s="209"/>
      <c r="H167" s="209"/>
      <c r="I167" s="209"/>
      <c r="J167" s="209"/>
      <c r="K167" s="209"/>
      <c r="L167" s="209"/>
      <c r="M167" s="209"/>
      <c r="N167" s="209"/>
      <c r="O167" s="209"/>
      <c r="P167" s="209"/>
      <c r="Q167" s="209"/>
      <c r="R167" s="209"/>
      <c r="S167" s="209"/>
      <c r="T167" s="209"/>
      <c r="U167" s="19"/>
      <c r="V167" s="19"/>
      <c r="W167" s="19"/>
      <c r="X167" s="37">
        <f t="shared" si="66"/>
        <v>0</v>
      </c>
      <c r="Y167" s="37">
        <f t="shared" si="67"/>
        <v>0</v>
      </c>
      <c r="Z167" s="37">
        <f t="shared" si="68"/>
        <v>0</v>
      </c>
      <c r="AA167" s="37">
        <f t="shared" si="69"/>
        <v>0</v>
      </c>
      <c r="AB167" s="37">
        <f t="shared" si="70"/>
        <v>0</v>
      </c>
      <c r="AC167" s="37">
        <f t="shared" si="71"/>
        <v>0</v>
      </c>
      <c r="AD167" s="38">
        <f t="shared" si="72"/>
        <v>0</v>
      </c>
      <c r="AE167" s="38">
        <f t="shared" si="73"/>
        <v>0</v>
      </c>
      <c r="AF167" s="38">
        <f t="shared" si="74"/>
        <v>0</v>
      </c>
      <c r="AG167" s="38">
        <f t="shared" si="75"/>
        <v>0</v>
      </c>
      <c r="AH167" s="38">
        <f t="shared" si="76"/>
        <v>0</v>
      </c>
      <c r="AI167" s="38">
        <f t="shared" si="77"/>
        <v>0</v>
      </c>
      <c r="AJ167" s="39">
        <f t="shared" si="78"/>
        <v>0</v>
      </c>
      <c r="AK167" s="39">
        <f t="shared" si="79"/>
        <v>0</v>
      </c>
      <c r="AL167" s="39">
        <f t="shared" si="80"/>
        <v>0</v>
      </c>
      <c r="AM167" s="39">
        <f t="shared" si="81"/>
        <v>0</v>
      </c>
      <c r="AN167" s="39">
        <f t="shared" si="82"/>
        <v>0</v>
      </c>
      <c r="AO167" s="39">
        <f t="shared" si="83"/>
        <v>0</v>
      </c>
      <c r="AP167" s="40">
        <f t="shared" si="84"/>
        <v>0</v>
      </c>
      <c r="AQ167" s="40">
        <f t="shared" si="85"/>
        <v>0</v>
      </c>
      <c r="AR167" s="40">
        <f t="shared" si="86"/>
        <v>0</v>
      </c>
      <c r="AS167" s="40">
        <f t="shared" si="87"/>
        <v>0</v>
      </c>
      <c r="AT167" s="40">
        <f t="shared" si="88"/>
        <v>0</v>
      </c>
      <c r="AU167" s="209"/>
      <c r="AV167" s="209"/>
      <c r="AW167" s="209"/>
      <c r="AX167" s="209"/>
      <c r="AY167" s="209"/>
      <c r="AZ167" s="209"/>
      <c r="BA167" s="209"/>
      <c r="BB167" s="209"/>
      <c r="BC167" s="209"/>
      <c r="BD167" s="209"/>
      <c r="BE167" s="209"/>
      <c r="BF167" s="209"/>
      <c r="BG167" s="209"/>
      <c r="BH167" s="209"/>
      <c r="BI167" s="209"/>
      <c r="BJ167" s="41">
        <f>IF(COUNTIF(AD167:AI167,0)=0,IF(COUNTIFS(AD167:AI167,"*F*")=0,SUM(LARGE(AD167:AI167,{1,2,3,4,5})),IF(COUNTIFS(AD167:AI167,"*F*")=1,SUM(LARGE(AD167:AI167,{1,2,3,4,5})),IF(COUNTIFS(AD167:AI167,"*F*")=2,"C",IF(COUNTIFS(AD167:AI167,"*F*")&gt;2,"F")))),IF(COUNTIFS(AD167:AH167,"*F*")=0,SUM(AD167:AH167),IF(COUNTIFS(AD167:AH167,"*F*")=1,"C",IF(COUNTIFS(AD167:AH167,"*F*")&gt;=2,"F"))))</f>
        <v>0</v>
      </c>
      <c r="BK167" s="42">
        <f t="shared" si="89"/>
        <v>0</v>
      </c>
    </row>
    <row r="168" spans="1:63" s="278" customFormat="1" ht="15" customHeight="1" x14ac:dyDescent="0.25">
      <c r="A168" s="35">
        <v>166</v>
      </c>
      <c r="B168" s="36" t="s">
        <v>12</v>
      </c>
      <c r="C168" s="209"/>
      <c r="D168" s="279"/>
      <c r="E168" s="209"/>
      <c r="F168" s="209"/>
      <c r="G168" s="209"/>
      <c r="H168" s="209"/>
      <c r="I168" s="209"/>
      <c r="J168" s="209"/>
      <c r="K168" s="209"/>
      <c r="L168" s="209"/>
      <c r="M168" s="209"/>
      <c r="N168" s="209"/>
      <c r="O168" s="209"/>
      <c r="P168" s="209"/>
      <c r="Q168" s="209"/>
      <c r="R168" s="209"/>
      <c r="S168" s="209"/>
      <c r="T168" s="209"/>
      <c r="U168" s="19"/>
      <c r="V168" s="19"/>
      <c r="W168" s="19"/>
      <c r="X168" s="37">
        <f t="shared" si="66"/>
        <v>0</v>
      </c>
      <c r="Y168" s="37">
        <f t="shared" si="67"/>
        <v>0</v>
      </c>
      <c r="Z168" s="37">
        <f t="shared" si="68"/>
        <v>0</v>
      </c>
      <c r="AA168" s="37">
        <f t="shared" si="69"/>
        <v>0</v>
      </c>
      <c r="AB168" s="37">
        <f t="shared" si="70"/>
        <v>0</v>
      </c>
      <c r="AC168" s="37">
        <f t="shared" si="71"/>
        <v>0</v>
      </c>
      <c r="AD168" s="38">
        <f t="shared" si="72"/>
        <v>0</v>
      </c>
      <c r="AE168" s="38">
        <f t="shared" si="73"/>
        <v>0</v>
      </c>
      <c r="AF168" s="38">
        <f t="shared" si="74"/>
        <v>0</v>
      </c>
      <c r="AG168" s="38">
        <f t="shared" si="75"/>
        <v>0</v>
      </c>
      <c r="AH168" s="38">
        <f t="shared" si="76"/>
        <v>0</v>
      </c>
      <c r="AI168" s="38">
        <f t="shared" si="77"/>
        <v>0</v>
      </c>
      <c r="AJ168" s="39">
        <f t="shared" si="78"/>
        <v>0</v>
      </c>
      <c r="AK168" s="39">
        <f t="shared" si="79"/>
        <v>0</v>
      </c>
      <c r="AL168" s="39">
        <f t="shared" si="80"/>
        <v>0</v>
      </c>
      <c r="AM168" s="39">
        <f t="shared" si="81"/>
        <v>0</v>
      </c>
      <c r="AN168" s="39">
        <f t="shared" si="82"/>
        <v>0</v>
      </c>
      <c r="AO168" s="39">
        <f t="shared" si="83"/>
        <v>0</v>
      </c>
      <c r="AP168" s="40">
        <f t="shared" si="84"/>
        <v>0</v>
      </c>
      <c r="AQ168" s="40">
        <f t="shared" si="85"/>
        <v>0</v>
      </c>
      <c r="AR168" s="40">
        <f t="shared" si="86"/>
        <v>0</v>
      </c>
      <c r="AS168" s="40">
        <f t="shared" si="87"/>
        <v>0</v>
      </c>
      <c r="AT168" s="40">
        <f t="shared" si="88"/>
        <v>0</v>
      </c>
      <c r="AU168" s="209"/>
      <c r="AV168" s="209"/>
      <c r="AW168" s="209"/>
      <c r="AX168" s="209"/>
      <c r="AY168" s="209"/>
      <c r="AZ168" s="209"/>
      <c r="BA168" s="209"/>
      <c r="BB168" s="209"/>
      <c r="BC168" s="209"/>
      <c r="BD168" s="209"/>
      <c r="BE168" s="209"/>
      <c r="BF168" s="209"/>
      <c r="BG168" s="209"/>
      <c r="BH168" s="209"/>
      <c r="BI168" s="209"/>
      <c r="BJ168" s="41">
        <f>IF(COUNTIF(AD168:AI168,0)=0,IF(COUNTIFS(AD168:AI168,"*F*")=0,SUM(LARGE(AD168:AI168,{1,2,3,4,5})),IF(COUNTIFS(AD168:AI168,"*F*")=1,SUM(LARGE(AD168:AI168,{1,2,3,4,5})),IF(COUNTIFS(AD168:AI168,"*F*")=2,"C",IF(COUNTIFS(AD168:AI168,"*F*")&gt;2,"F")))),IF(COUNTIFS(AD168:AH168,"*F*")=0,SUM(AD168:AH168),IF(COUNTIFS(AD168:AH168,"*F*")=1,"C",IF(COUNTIFS(AD168:AH168,"*F*")&gt;=2,"F"))))</f>
        <v>0</v>
      </c>
      <c r="BK168" s="42">
        <f t="shared" si="89"/>
        <v>0</v>
      </c>
    </row>
    <row r="169" spans="1:63" s="278" customFormat="1" ht="15" customHeight="1" x14ac:dyDescent="0.25">
      <c r="A169" s="35">
        <v>167</v>
      </c>
      <c r="B169" s="36" t="s">
        <v>12</v>
      </c>
      <c r="C169" s="209"/>
      <c r="D169" s="279"/>
      <c r="E169" s="209"/>
      <c r="F169" s="209"/>
      <c r="G169" s="209"/>
      <c r="H169" s="209"/>
      <c r="I169" s="209"/>
      <c r="J169" s="209"/>
      <c r="K169" s="209"/>
      <c r="L169" s="209"/>
      <c r="M169" s="209"/>
      <c r="N169" s="209"/>
      <c r="O169" s="209"/>
      <c r="P169" s="209"/>
      <c r="Q169" s="209"/>
      <c r="R169" s="209"/>
      <c r="S169" s="209"/>
      <c r="T169" s="209"/>
      <c r="U169" s="19"/>
      <c r="V169" s="19"/>
      <c r="W169" s="19"/>
      <c r="X169" s="37">
        <f t="shared" si="66"/>
        <v>0</v>
      </c>
      <c r="Y169" s="37">
        <f t="shared" si="67"/>
        <v>0</v>
      </c>
      <c r="Z169" s="37">
        <f t="shared" si="68"/>
        <v>0</v>
      </c>
      <c r="AA169" s="37">
        <f t="shared" si="69"/>
        <v>0</v>
      </c>
      <c r="AB169" s="37">
        <f t="shared" si="70"/>
        <v>0</v>
      </c>
      <c r="AC169" s="37">
        <f t="shared" si="71"/>
        <v>0</v>
      </c>
      <c r="AD169" s="38">
        <f t="shared" si="72"/>
        <v>0</v>
      </c>
      <c r="AE169" s="38">
        <f t="shared" si="73"/>
        <v>0</v>
      </c>
      <c r="AF169" s="38">
        <f t="shared" si="74"/>
        <v>0</v>
      </c>
      <c r="AG169" s="38">
        <f t="shared" si="75"/>
        <v>0</v>
      </c>
      <c r="AH169" s="38">
        <f t="shared" si="76"/>
        <v>0</v>
      </c>
      <c r="AI169" s="38">
        <f t="shared" si="77"/>
        <v>0</v>
      </c>
      <c r="AJ169" s="39">
        <f t="shared" si="78"/>
        <v>0</v>
      </c>
      <c r="AK169" s="39">
        <f t="shared" si="79"/>
        <v>0</v>
      </c>
      <c r="AL169" s="39">
        <f t="shared" si="80"/>
        <v>0</v>
      </c>
      <c r="AM169" s="39">
        <f t="shared" si="81"/>
        <v>0</v>
      </c>
      <c r="AN169" s="39">
        <f t="shared" si="82"/>
        <v>0</v>
      </c>
      <c r="AO169" s="39">
        <f t="shared" si="83"/>
        <v>0</v>
      </c>
      <c r="AP169" s="40">
        <f t="shared" si="84"/>
        <v>0</v>
      </c>
      <c r="AQ169" s="40">
        <f t="shared" si="85"/>
        <v>0</v>
      </c>
      <c r="AR169" s="40">
        <f t="shared" si="86"/>
        <v>0</v>
      </c>
      <c r="AS169" s="40">
        <f t="shared" si="87"/>
        <v>0</v>
      </c>
      <c r="AT169" s="40">
        <f t="shared" si="88"/>
        <v>0</v>
      </c>
      <c r="AU169" s="209"/>
      <c r="AV169" s="209"/>
      <c r="AW169" s="209"/>
      <c r="AX169" s="209"/>
      <c r="AY169" s="209"/>
      <c r="AZ169" s="209"/>
      <c r="BA169" s="209"/>
      <c r="BB169" s="209"/>
      <c r="BC169" s="209"/>
      <c r="BD169" s="209"/>
      <c r="BE169" s="209"/>
      <c r="BF169" s="209"/>
      <c r="BG169" s="209"/>
      <c r="BH169" s="209"/>
      <c r="BI169" s="209"/>
      <c r="BJ169" s="41">
        <f>IF(COUNTIF(AD169:AI169,0)=0,IF(COUNTIFS(AD169:AI169,"*F*")=0,SUM(LARGE(AD169:AI169,{1,2,3,4,5})),IF(COUNTIFS(AD169:AI169,"*F*")=1,SUM(LARGE(AD169:AI169,{1,2,3,4,5})),IF(COUNTIFS(AD169:AI169,"*F*")=2,"C",IF(COUNTIFS(AD169:AI169,"*F*")&gt;2,"F")))),IF(COUNTIFS(AD169:AH169,"*F*")=0,SUM(AD169:AH169),IF(COUNTIFS(AD169:AH169,"*F*")=1,"C",IF(COUNTIFS(AD169:AH169,"*F*")&gt;=2,"F"))))</f>
        <v>0</v>
      </c>
      <c r="BK169" s="42">
        <f t="shared" si="89"/>
        <v>0</v>
      </c>
    </row>
    <row r="170" spans="1:63" s="278" customFormat="1" ht="15" customHeight="1" x14ac:dyDescent="0.25">
      <c r="A170" s="35">
        <v>168</v>
      </c>
      <c r="B170" s="36" t="s">
        <v>12</v>
      </c>
      <c r="C170" s="209"/>
      <c r="D170" s="279"/>
      <c r="E170" s="209"/>
      <c r="F170" s="209"/>
      <c r="G170" s="209"/>
      <c r="H170" s="209"/>
      <c r="I170" s="209"/>
      <c r="J170" s="209"/>
      <c r="K170" s="209"/>
      <c r="L170" s="209"/>
      <c r="M170" s="209"/>
      <c r="N170" s="209"/>
      <c r="O170" s="209"/>
      <c r="P170" s="209"/>
      <c r="Q170" s="209"/>
      <c r="R170" s="209"/>
      <c r="S170" s="209"/>
      <c r="T170" s="209"/>
      <c r="U170" s="19"/>
      <c r="V170" s="19"/>
      <c r="W170" s="19"/>
      <c r="X170" s="37">
        <f t="shared" si="66"/>
        <v>0</v>
      </c>
      <c r="Y170" s="37">
        <f t="shared" si="67"/>
        <v>0</v>
      </c>
      <c r="Z170" s="37">
        <f t="shared" si="68"/>
        <v>0</v>
      </c>
      <c r="AA170" s="37">
        <f t="shared" si="69"/>
        <v>0</v>
      </c>
      <c r="AB170" s="37">
        <f t="shared" si="70"/>
        <v>0</v>
      </c>
      <c r="AC170" s="37">
        <f t="shared" si="71"/>
        <v>0</v>
      </c>
      <c r="AD170" s="38">
        <f t="shared" si="72"/>
        <v>0</v>
      </c>
      <c r="AE170" s="38">
        <f t="shared" si="73"/>
        <v>0</v>
      </c>
      <c r="AF170" s="38">
        <f t="shared" si="74"/>
        <v>0</v>
      </c>
      <c r="AG170" s="38">
        <f t="shared" si="75"/>
        <v>0</v>
      </c>
      <c r="AH170" s="38">
        <f t="shared" si="76"/>
        <v>0</v>
      </c>
      <c r="AI170" s="38">
        <f t="shared" si="77"/>
        <v>0</v>
      </c>
      <c r="AJ170" s="39">
        <f t="shared" si="78"/>
        <v>0</v>
      </c>
      <c r="AK170" s="39">
        <f t="shared" si="79"/>
        <v>0</v>
      </c>
      <c r="AL170" s="39">
        <f t="shared" si="80"/>
        <v>0</v>
      </c>
      <c r="AM170" s="39">
        <f t="shared" si="81"/>
        <v>0</v>
      </c>
      <c r="AN170" s="39">
        <f t="shared" si="82"/>
        <v>0</v>
      </c>
      <c r="AO170" s="39">
        <f t="shared" si="83"/>
        <v>0</v>
      </c>
      <c r="AP170" s="40">
        <f t="shared" si="84"/>
        <v>0</v>
      </c>
      <c r="AQ170" s="40">
        <f t="shared" si="85"/>
        <v>0</v>
      </c>
      <c r="AR170" s="40">
        <f t="shared" si="86"/>
        <v>0</v>
      </c>
      <c r="AS170" s="40">
        <f t="shared" si="87"/>
        <v>0</v>
      </c>
      <c r="AT170" s="40">
        <f t="shared" si="88"/>
        <v>0</v>
      </c>
      <c r="AU170" s="209"/>
      <c r="AV170" s="209"/>
      <c r="AW170" s="209"/>
      <c r="AX170" s="209"/>
      <c r="AY170" s="209"/>
      <c r="AZ170" s="209"/>
      <c r="BA170" s="209"/>
      <c r="BB170" s="209"/>
      <c r="BC170" s="209"/>
      <c r="BD170" s="209"/>
      <c r="BE170" s="209"/>
      <c r="BF170" s="209"/>
      <c r="BG170" s="209"/>
      <c r="BH170" s="209"/>
      <c r="BI170" s="209"/>
      <c r="BJ170" s="41">
        <f>IF(COUNTIF(AD170:AI170,0)=0,IF(COUNTIFS(AD170:AI170,"*F*")=0,SUM(LARGE(AD170:AI170,{1,2,3,4,5})),IF(COUNTIFS(AD170:AI170,"*F*")=1,SUM(LARGE(AD170:AI170,{1,2,3,4,5})),IF(COUNTIFS(AD170:AI170,"*F*")=2,"C",IF(COUNTIFS(AD170:AI170,"*F*")&gt;2,"F")))),IF(COUNTIFS(AD170:AH170,"*F*")=0,SUM(AD170:AH170),IF(COUNTIFS(AD170:AH170,"*F*")=1,"C",IF(COUNTIFS(AD170:AH170,"*F*")&gt;=2,"F"))))</f>
        <v>0</v>
      </c>
      <c r="BK170" s="42">
        <f t="shared" si="89"/>
        <v>0</v>
      </c>
    </row>
    <row r="171" spans="1:63" s="278" customFormat="1" ht="15" customHeight="1" x14ac:dyDescent="0.25">
      <c r="A171" s="35">
        <v>169</v>
      </c>
      <c r="B171" s="36" t="s">
        <v>12</v>
      </c>
      <c r="C171" s="209"/>
      <c r="D171" s="279"/>
      <c r="E171" s="209"/>
      <c r="F171" s="209"/>
      <c r="G171" s="209"/>
      <c r="H171" s="209"/>
      <c r="I171" s="209"/>
      <c r="J171" s="209"/>
      <c r="K171" s="209"/>
      <c r="L171" s="209"/>
      <c r="M171" s="209"/>
      <c r="N171" s="209"/>
      <c r="O171" s="209"/>
      <c r="P171" s="209"/>
      <c r="Q171" s="209"/>
      <c r="R171" s="209"/>
      <c r="S171" s="209"/>
      <c r="T171" s="209"/>
      <c r="U171" s="19"/>
      <c r="V171" s="19"/>
      <c r="W171" s="19"/>
      <c r="X171" s="37">
        <f t="shared" si="66"/>
        <v>0</v>
      </c>
      <c r="Y171" s="37">
        <f t="shared" si="67"/>
        <v>0</v>
      </c>
      <c r="Z171" s="37">
        <f t="shared" si="68"/>
        <v>0</v>
      </c>
      <c r="AA171" s="37">
        <f t="shared" si="69"/>
        <v>0</v>
      </c>
      <c r="AB171" s="37">
        <f t="shared" si="70"/>
        <v>0</v>
      </c>
      <c r="AC171" s="37">
        <f t="shared" si="71"/>
        <v>0</v>
      </c>
      <c r="AD171" s="38">
        <f t="shared" si="72"/>
        <v>0</v>
      </c>
      <c r="AE171" s="38">
        <f t="shared" si="73"/>
        <v>0</v>
      </c>
      <c r="AF171" s="38">
        <f t="shared" si="74"/>
        <v>0</v>
      </c>
      <c r="AG171" s="38">
        <f t="shared" si="75"/>
        <v>0</v>
      </c>
      <c r="AH171" s="38">
        <f t="shared" si="76"/>
        <v>0</v>
      </c>
      <c r="AI171" s="38">
        <f t="shared" si="77"/>
        <v>0</v>
      </c>
      <c r="AJ171" s="39">
        <f t="shared" si="78"/>
        <v>0</v>
      </c>
      <c r="AK171" s="39">
        <f t="shared" si="79"/>
        <v>0</v>
      </c>
      <c r="AL171" s="39">
        <f t="shared" si="80"/>
        <v>0</v>
      </c>
      <c r="AM171" s="39">
        <f t="shared" si="81"/>
        <v>0</v>
      </c>
      <c r="AN171" s="39">
        <f t="shared" si="82"/>
        <v>0</v>
      </c>
      <c r="AO171" s="39">
        <f t="shared" si="83"/>
        <v>0</v>
      </c>
      <c r="AP171" s="40">
        <f t="shared" si="84"/>
        <v>0</v>
      </c>
      <c r="AQ171" s="40">
        <f t="shared" si="85"/>
        <v>0</v>
      </c>
      <c r="AR171" s="40">
        <f t="shared" si="86"/>
        <v>0</v>
      </c>
      <c r="AS171" s="40">
        <f t="shared" si="87"/>
        <v>0</v>
      </c>
      <c r="AT171" s="40">
        <f t="shared" si="88"/>
        <v>0</v>
      </c>
      <c r="AU171" s="209"/>
      <c r="AV171" s="209"/>
      <c r="AW171" s="209"/>
      <c r="AX171" s="209"/>
      <c r="AY171" s="209"/>
      <c r="AZ171" s="209"/>
      <c r="BA171" s="209"/>
      <c r="BB171" s="209"/>
      <c r="BC171" s="209"/>
      <c r="BD171" s="209"/>
      <c r="BE171" s="209"/>
      <c r="BF171" s="209"/>
      <c r="BG171" s="209"/>
      <c r="BH171" s="209"/>
      <c r="BI171" s="209"/>
      <c r="BJ171" s="41">
        <f>IF(COUNTIF(AD171:AI171,0)=0,IF(COUNTIFS(AD171:AI171,"*F*")=0,SUM(LARGE(AD171:AI171,{1,2,3,4,5})),IF(COUNTIFS(AD171:AI171,"*F*")=1,SUM(LARGE(AD171:AI171,{1,2,3,4,5})),IF(COUNTIFS(AD171:AI171,"*F*")=2,"C",IF(COUNTIFS(AD171:AI171,"*F*")&gt;2,"F")))),IF(COUNTIFS(AD171:AH171,"*F*")=0,SUM(AD171:AH171),IF(COUNTIFS(AD171:AH171,"*F*")=1,"C",IF(COUNTIFS(AD171:AH171,"*F*")&gt;=2,"F"))))</f>
        <v>0</v>
      </c>
      <c r="BK171" s="42">
        <f t="shared" si="89"/>
        <v>0</v>
      </c>
    </row>
    <row r="172" spans="1:63" s="278" customFormat="1" ht="15" customHeight="1" x14ac:dyDescent="0.25">
      <c r="A172" s="35">
        <v>170</v>
      </c>
      <c r="B172" s="36" t="s">
        <v>12</v>
      </c>
      <c r="C172" s="209"/>
      <c r="D172" s="279"/>
      <c r="E172" s="209"/>
      <c r="F172" s="209"/>
      <c r="G172" s="209"/>
      <c r="H172" s="209"/>
      <c r="I172" s="209"/>
      <c r="J172" s="209"/>
      <c r="K172" s="209"/>
      <c r="L172" s="209"/>
      <c r="M172" s="209"/>
      <c r="N172" s="209"/>
      <c r="O172" s="209"/>
      <c r="P172" s="209"/>
      <c r="Q172" s="209"/>
      <c r="R172" s="209"/>
      <c r="S172" s="209"/>
      <c r="T172" s="209"/>
      <c r="U172" s="19"/>
      <c r="V172" s="19"/>
      <c r="W172" s="19"/>
      <c r="X172" s="37">
        <f t="shared" si="66"/>
        <v>0</v>
      </c>
      <c r="Y172" s="37">
        <f t="shared" si="67"/>
        <v>0</v>
      </c>
      <c r="Z172" s="37">
        <f t="shared" si="68"/>
        <v>0</v>
      </c>
      <c r="AA172" s="37">
        <f t="shared" si="69"/>
        <v>0</v>
      </c>
      <c r="AB172" s="37">
        <f t="shared" si="70"/>
        <v>0</v>
      </c>
      <c r="AC172" s="37">
        <f t="shared" si="71"/>
        <v>0</v>
      </c>
      <c r="AD172" s="38">
        <f t="shared" si="72"/>
        <v>0</v>
      </c>
      <c r="AE172" s="38">
        <f t="shared" si="73"/>
        <v>0</v>
      </c>
      <c r="AF172" s="38">
        <f t="shared" si="74"/>
        <v>0</v>
      </c>
      <c r="AG172" s="38">
        <f t="shared" si="75"/>
        <v>0</v>
      </c>
      <c r="AH172" s="38">
        <f t="shared" si="76"/>
        <v>0</v>
      </c>
      <c r="AI172" s="38">
        <f t="shared" si="77"/>
        <v>0</v>
      </c>
      <c r="AJ172" s="39">
        <f t="shared" si="78"/>
        <v>0</v>
      </c>
      <c r="AK172" s="39">
        <f t="shared" si="79"/>
        <v>0</v>
      </c>
      <c r="AL172" s="39">
        <f t="shared" si="80"/>
        <v>0</v>
      </c>
      <c r="AM172" s="39">
        <f t="shared" si="81"/>
        <v>0</v>
      </c>
      <c r="AN172" s="39">
        <f t="shared" si="82"/>
        <v>0</v>
      </c>
      <c r="AO172" s="39">
        <f t="shared" si="83"/>
        <v>0</v>
      </c>
      <c r="AP172" s="40">
        <f t="shared" si="84"/>
        <v>0</v>
      </c>
      <c r="AQ172" s="40">
        <f t="shared" si="85"/>
        <v>0</v>
      </c>
      <c r="AR172" s="40">
        <f t="shared" si="86"/>
        <v>0</v>
      </c>
      <c r="AS172" s="40">
        <f t="shared" si="87"/>
        <v>0</v>
      </c>
      <c r="AT172" s="40">
        <f t="shared" si="88"/>
        <v>0</v>
      </c>
      <c r="AU172" s="209"/>
      <c r="AV172" s="209"/>
      <c r="AW172" s="209"/>
      <c r="AX172" s="209"/>
      <c r="AY172" s="209"/>
      <c r="AZ172" s="209"/>
      <c r="BA172" s="209"/>
      <c r="BB172" s="209"/>
      <c r="BC172" s="209"/>
      <c r="BD172" s="209"/>
      <c r="BE172" s="209"/>
      <c r="BF172" s="209"/>
      <c r="BG172" s="209"/>
      <c r="BH172" s="209"/>
      <c r="BI172" s="209"/>
      <c r="BJ172" s="41">
        <f>IF(COUNTIF(AD172:AI172,0)=0,IF(COUNTIFS(AD172:AI172,"*F*")=0,SUM(LARGE(AD172:AI172,{1,2,3,4,5})),IF(COUNTIFS(AD172:AI172,"*F*")=1,SUM(LARGE(AD172:AI172,{1,2,3,4,5})),IF(COUNTIFS(AD172:AI172,"*F*")=2,"C",IF(COUNTIFS(AD172:AI172,"*F*")&gt;2,"F")))),IF(COUNTIFS(AD172:AH172,"*F*")=0,SUM(AD172:AH172),IF(COUNTIFS(AD172:AH172,"*F*")=1,"C",IF(COUNTIFS(AD172:AH172,"*F*")&gt;=2,"F"))))</f>
        <v>0</v>
      </c>
      <c r="BK172" s="42">
        <f t="shared" si="89"/>
        <v>0</v>
      </c>
    </row>
    <row r="173" spans="1:63" s="278" customFormat="1" ht="15" customHeight="1" x14ac:dyDescent="0.25">
      <c r="A173" s="35">
        <v>171</v>
      </c>
      <c r="B173" s="36" t="s">
        <v>12</v>
      </c>
      <c r="C173" s="209"/>
      <c r="D173" s="279"/>
      <c r="E173" s="209"/>
      <c r="F173" s="209"/>
      <c r="G173" s="209"/>
      <c r="H173" s="209"/>
      <c r="I173" s="209"/>
      <c r="J173" s="209"/>
      <c r="K173" s="209"/>
      <c r="L173" s="209"/>
      <c r="M173" s="209"/>
      <c r="N173" s="209"/>
      <c r="O173" s="209"/>
      <c r="P173" s="209"/>
      <c r="Q173" s="209"/>
      <c r="R173" s="209"/>
      <c r="S173" s="209"/>
      <c r="T173" s="209"/>
      <c r="U173" s="19"/>
      <c r="V173" s="19"/>
      <c r="W173" s="19"/>
      <c r="X173" s="37">
        <f t="shared" si="66"/>
        <v>0</v>
      </c>
      <c r="Y173" s="37">
        <f t="shared" si="67"/>
        <v>0</v>
      </c>
      <c r="Z173" s="37">
        <f t="shared" si="68"/>
        <v>0</v>
      </c>
      <c r="AA173" s="37">
        <f t="shared" si="69"/>
        <v>0</v>
      </c>
      <c r="AB173" s="37">
        <f t="shared" si="70"/>
        <v>0</v>
      </c>
      <c r="AC173" s="37">
        <f t="shared" si="71"/>
        <v>0</v>
      </c>
      <c r="AD173" s="38">
        <f t="shared" si="72"/>
        <v>0</v>
      </c>
      <c r="AE173" s="38">
        <f t="shared" si="73"/>
        <v>0</v>
      </c>
      <c r="AF173" s="38">
        <f t="shared" si="74"/>
        <v>0</v>
      </c>
      <c r="AG173" s="38">
        <f t="shared" si="75"/>
        <v>0</v>
      </c>
      <c r="AH173" s="38">
        <f t="shared" si="76"/>
        <v>0</v>
      </c>
      <c r="AI173" s="38">
        <f t="shared" si="77"/>
        <v>0</v>
      </c>
      <c r="AJ173" s="39">
        <f t="shared" si="78"/>
        <v>0</v>
      </c>
      <c r="AK173" s="39">
        <f t="shared" si="79"/>
        <v>0</v>
      </c>
      <c r="AL173" s="39">
        <f t="shared" si="80"/>
        <v>0</v>
      </c>
      <c r="AM173" s="39">
        <f t="shared" si="81"/>
        <v>0</v>
      </c>
      <c r="AN173" s="39">
        <f t="shared" si="82"/>
        <v>0</v>
      </c>
      <c r="AO173" s="39">
        <f t="shared" si="83"/>
        <v>0</v>
      </c>
      <c r="AP173" s="40">
        <f t="shared" si="84"/>
        <v>0</v>
      </c>
      <c r="AQ173" s="40">
        <f t="shared" si="85"/>
        <v>0</v>
      </c>
      <c r="AR173" s="40">
        <f t="shared" si="86"/>
        <v>0</v>
      </c>
      <c r="AS173" s="40">
        <f t="shared" si="87"/>
        <v>0</v>
      </c>
      <c r="AT173" s="40">
        <f t="shared" si="88"/>
        <v>0</v>
      </c>
      <c r="AU173" s="209"/>
      <c r="AV173" s="209"/>
      <c r="AW173" s="209"/>
      <c r="AX173" s="209"/>
      <c r="AY173" s="209"/>
      <c r="AZ173" s="209"/>
      <c r="BA173" s="209"/>
      <c r="BB173" s="209"/>
      <c r="BC173" s="209"/>
      <c r="BD173" s="209"/>
      <c r="BE173" s="209"/>
      <c r="BF173" s="209"/>
      <c r="BG173" s="209"/>
      <c r="BH173" s="209"/>
      <c r="BI173" s="209"/>
      <c r="BJ173" s="41">
        <f>IF(COUNTIF(AD173:AI173,0)=0,IF(COUNTIFS(AD173:AI173,"*F*")=0,SUM(LARGE(AD173:AI173,{1,2,3,4,5})),IF(COUNTIFS(AD173:AI173,"*F*")=1,SUM(LARGE(AD173:AI173,{1,2,3,4,5})),IF(COUNTIFS(AD173:AI173,"*F*")=2,"C",IF(COUNTIFS(AD173:AI173,"*F*")&gt;2,"F")))),IF(COUNTIFS(AD173:AH173,"*F*")=0,SUM(AD173:AH173),IF(COUNTIFS(AD173:AH173,"*F*")=1,"C",IF(COUNTIFS(AD173:AH173,"*F*")&gt;=2,"F"))))</f>
        <v>0</v>
      </c>
      <c r="BK173" s="42">
        <f t="shared" si="89"/>
        <v>0</v>
      </c>
    </row>
    <row r="174" spans="1:63" s="278" customFormat="1" ht="15" customHeight="1" x14ac:dyDescent="0.25">
      <c r="A174" s="35">
        <v>172</v>
      </c>
      <c r="B174" s="36" t="s">
        <v>12</v>
      </c>
      <c r="C174" s="209"/>
      <c r="D174" s="279"/>
      <c r="E174" s="209"/>
      <c r="F174" s="209"/>
      <c r="G174" s="209"/>
      <c r="H174" s="209"/>
      <c r="I174" s="209"/>
      <c r="J174" s="209"/>
      <c r="K174" s="209"/>
      <c r="L174" s="209"/>
      <c r="M174" s="209"/>
      <c r="N174" s="209"/>
      <c r="O174" s="209"/>
      <c r="P174" s="209"/>
      <c r="Q174" s="209"/>
      <c r="R174" s="209"/>
      <c r="S174" s="209"/>
      <c r="T174" s="209"/>
      <c r="U174" s="19"/>
      <c r="V174" s="19"/>
      <c r="W174" s="19"/>
      <c r="X174" s="37">
        <f t="shared" si="66"/>
        <v>0</v>
      </c>
      <c r="Y174" s="37">
        <f t="shared" si="67"/>
        <v>0</v>
      </c>
      <c r="Z174" s="37">
        <f t="shared" si="68"/>
        <v>0</v>
      </c>
      <c r="AA174" s="37">
        <f t="shared" si="69"/>
        <v>0</v>
      </c>
      <c r="AB174" s="37">
        <f t="shared" si="70"/>
        <v>0</v>
      </c>
      <c r="AC174" s="37">
        <f t="shared" si="71"/>
        <v>0</v>
      </c>
      <c r="AD174" s="38">
        <f t="shared" si="72"/>
        <v>0</v>
      </c>
      <c r="AE174" s="38">
        <f t="shared" si="73"/>
        <v>0</v>
      </c>
      <c r="AF174" s="38">
        <f t="shared" si="74"/>
        <v>0</v>
      </c>
      <c r="AG174" s="38">
        <f t="shared" si="75"/>
        <v>0</v>
      </c>
      <c r="AH174" s="38">
        <f t="shared" si="76"/>
        <v>0</v>
      </c>
      <c r="AI174" s="38">
        <f t="shared" si="77"/>
        <v>0</v>
      </c>
      <c r="AJ174" s="39">
        <f t="shared" si="78"/>
        <v>0</v>
      </c>
      <c r="AK174" s="39">
        <f t="shared" si="79"/>
        <v>0</v>
      </c>
      <c r="AL174" s="39">
        <f t="shared" si="80"/>
        <v>0</v>
      </c>
      <c r="AM174" s="39">
        <f t="shared" si="81"/>
        <v>0</v>
      </c>
      <c r="AN174" s="39">
        <f t="shared" si="82"/>
        <v>0</v>
      </c>
      <c r="AO174" s="39">
        <f t="shared" si="83"/>
        <v>0</v>
      </c>
      <c r="AP174" s="40">
        <f t="shared" si="84"/>
        <v>0</v>
      </c>
      <c r="AQ174" s="40">
        <f t="shared" si="85"/>
        <v>0</v>
      </c>
      <c r="AR174" s="40">
        <f t="shared" si="86"/>
        <v>0</v>
      </c>
      <c r="AS174" s="40">
        <f t="shared" si="87"/>
        <v>0</v>
      </c>
      <c r="AT174" s="40">
        <f t="shared" si="88"/>
        <v>0</v>
      </c>
      <c r="AU174" s="209"/>
      <c r="AV174" s="209"/>
      <c r="AW174" s="209"/>
      <c r="AX174" s="209"/>
      <c r="AY174" s="209"/>
      <c r="AZ174" s="209"/>
      <c r="BA174" s="209"/>
      <c r="BB174" s="209"/>
      <c r="BC174" s="209"/>
      <c r="BD174" s="209"/>
      <c r="BE174" s="209"/>
      <c r="BF174" s="209"/>
      <c r="BG174" s="209"/>
      <c r="BH174" s="209"/>
      <c r="BI174" s="209"/>
      <c r="BJ174" s="41">
        <f>IF(COUNTIF(AD174:AI174,0)=0,IF(COUNTIFS(AD174:AI174,"*F*")=0,SUM(LARGE(AD174:AI174,{1,2,3,4,5})),IF(COUNTIFS(AD174:AI174,"*F*")=1,SUM(LARGE(AD174:AI174,{1,2,3,4,5})),IF(COUNTIFS(AD174:AI174,"*F*")=2,"C",IF(COUNTIFS(AD174:AI174,"*F*")&gt;2,"F")))),IF(COUNTIFS(AD174:AH174,"*F*")=0,SUM(AD174:AH174),IF(COUNTIFS(AD174:AH174,"*F*")=1,"C",IF(COUNTIFS(AD174:AH174,"*F*")&gt;=2,"F"))))</f>
        <v>0</v>
      </c>
      <c r="BK174" s="42">
        <f t="shared" si="89"/>
        <v>0</v>
      </c>
    </row>
    <row r="175" spans="1:63" s="278" customFormat="1" ht="15" customHeight="1" x14ac:dyDescent="0.25">
      <c r="A175" s="35">
        <v>173</v>
      </c>
      <c r="B175" s="36" t="s">
        <v>12</v>
      </c>
      <c r="C175" s="209"/>
      <c r="D175" s="279"/>
      <c r="E175" s="209"/>
      <c r="F175" s="209"/>
      <c r="G175" s="209"/>
      <c r="H175" s="209"/>
      <c r="I175" s="209"/>
      <c r="J175" s="209"/>
      <c r="K175" s="209"/>
      <c r="L175" s="209"/>
      <c r="M175" s="209"/>
      <c r="N175" s="209"/>
      <c r="O175" s="209"/>
      <c r="P175" s="209"/>
      <c r="Q175" s="209"/>
      <c r="R175" s="209"/>
      <c r="S175" s="209"/>
      <c r="T175" s="209"/>
      <c r="U175" s="19"/>
      <c r="V175" s="19"/>
      <c r="W175" s="19"/>
      <c r="X175" s="37">
        <f t="shared" si="66"/>
        <v>0</v>
      </c>
      <c r="Y175" s="37">
        <f t="shared" si="67"/>
        <v>0</v>
      </c>
      <c r="Z175" s="37">
        <f t="shared" si="68"/>
        <v>0</v>
      </c>
      <c r="AA175" s="37">
        <f t="shared" si="69"/>
        <v>0</v>
      </c>
      <c r="AB175" s="37">
        <f t="shared" si="70"/>
        <v>0</v>
      </c>
      <c r="AC175" s="37">
        <f t="shared" si="71"/>
        <v>0</v>
      </c>
      <c r="AD175" s="38">
        <f t="shared" si="72"/>
        <v>0</v>
      </c>
      <c r="AE175" s="38">
        <f t="shared" si="73"/>
        <v>0</v>
      </c>
      <c r="AF175" s="38">
        <f t="shared" si="74"/>
        <v>0</v>
      </c>
      <c r="AG175" s="38">
        <f t="shared" si="75"/>
        <v>0</v>
      </c>
      <c r="AH175" s="38">
        <f t="shared" si="76"/>
        <v>0</v>
      </c>
      <c r="AI175" s="38">
        <f t="shared" si="77"/>
        <v>0</v>
      </c>
      <c r="AJ175" s="39">
        <f t="shared" si="78"/>
        <v>0</v>
      </c>
      <c r="AK175" s="39">
        <f t="shared" si="79"/>
        <v>0</v>
      </c>
      <c r="AL175" s="39">
        <f t="shared" si="80"/>
        <v>0</v>
      </c>
      <c r="AM175" s="39">
        <f t="shared" si="81"/>
        <v>0</v>
      </c>
      <c r="AN175" s="39">
        <f t="shared" si="82"/>
        <v>0</v>
      </c>
      <c r="AO175" s="39">
        <f t="shared" si="83"/>
        <v>0</v>
      </c>
      <c r="AP175" s="40">
        <f t="shared" si="84"/>
        <v>0</v>
      </c>
      <c r="AQ175" s="40">
        <f t="shared" si="85"/>
        <v>0</v>
      </c>
      <c r="AR175" s="40">
        <f t="shared" si="86"/>
        <v>0</v>
      </c>
      <c r="AS175" s="40">
        <f t="shared" si="87"/>
        <v>0</v>
      </c>
      <c r="AT175" s="40">
        <f t="shared" si="88"/>
        <v>0</v>
      </c>
      <c r="AU175" s="209"/>
      <c r="AV175" s="209"/>
      <c r="AW175" s="209"/>
      <c r="AX175" s="209"/>
      <c r="AY175" s="209"/>
      <c r="AZ175" s="209"/>
      <c r="BA175" s="209"/>
      <c r="BB175" s="209"/>
      <c r="BC175" s="209"/>
      <c r="BD175" s="209"/>
      <c r="BE175" s="209"/>
      <c r="BF175" s="209"/>
      <c r="BG175" s="209"/>
      <c r="BH175" s="209"/>
      <c r="BI175" s="209"/>
      <c r="BJ175" s="41">
        <f>IF(COUNTIF(AD175:AI175,0)=0,IF(COUNTIFS(AD175:AI175,"*F*")=0,SUM(LARGE(AD175:AI175,{1,2,3,4,5})),IF(COUNTIFS(AD175:AI175,"*F*")=1,SUM(LARGE(AD175:AI175,{1,2,3,4,5})),IF(COUNTIFS(AD175:AI175,"*F*")=2,"C",IF(COUNTIFS(AD175:AI175,"*F*")&gt;2,"F")))),IF(COUNTIFS(AD175:AH175,"*F*")=0,SUM(AD175:AH175),IF(COUNTIFS(AD175:AH175,"*F*")=1,"C",IF(COUNTIFS(AD175:AH175,"*F*")&gt;=2,"F"))))</f>
        <v>0</v>
      </c>
      <c r="BK175" s="42">
        <f t="shared" si="89"/>
        <v>0</v>
      </c>
    </row>
    <row r="176" spans="1:63" s="278" customFormat="1" ht="15" customHeight="1" x14ac:dyDescent="0.25">
      <c r="A176" s="35">
        <v>174</v>
      </c>
      <c r="B176" s="36" t="s">
        <v>12</v>
      </c>
      <c r="C176" s="209"/>
      <c r="D176" s="279"/>
      <c r="E176" s="209"/>
      <c r="F176" s="209"/>
      <c r="G176" s="209"/>
      <c r="H176" s="209"/>
      <c r="I176" s="209"/>
      <c r="J176" s="209"/>
      <c r="K176" s="209"/>
      <c r="L176" s="209"/>
      <c r="M176" s="209"/>
      <c r="N176" s="209"/>
      <c r="O176" s="209"/>
      <c r="P176" s="209"/>
      <c r="Q176" s="209"/>
      <c r="R176" s="209"/>
      <c r="S176" s="209"/>
      <c r="T176" s="209"/>
      <c r="U176" s="19"/>
      <c r="V176" s="19"/>
      <c r="W176" s="19"/>
      <c r="X176" s="37">
        <f t="shared" si="66"/>
        <v>0</v>
      </c>
      <c r="Y176" s="37">
        <f t="shared" si="67"/>
        <v>0</v>
      </c>
      <c r="Z176" s="37">
        <f t="shared" si="68"/>
        <v>0</v>
      </c>
      <c r="AA176" s="37">
        <f t="shared" si="69"/>
        <v>0</v>
      </c>
      <c r="AB176" s="37">
        <f t="shared" si="70"/>
        <v>0</v>
      </c>
      <c r="AC176" s="37">
        <f t="shared" si="71"/>
        <v>0</v>
      </c>
      <c r="AD176" s="38">
        <f t="shared" si="72"/>
        <v>0</v>
      </c>
      <c r="AE176" s="38">
        <f t="shared" si="73"/>
        <v>0</v>
      </c>
      <c r="AF176" s="38">
        <f t="shared" si="74"/>
        <v>0</v>
      </c>
      <c r="AG176" s="38">
        <f t="shared" si="75"/>
        <v>0</v>
      </c>
      <c r="AH176" s="38">
        <f t="shared" si="76"/>
        <v>0</v>
      </c>
      <c r="AI176" s="38">
        <f t="shared" si="77"/>
        <v>0</v>
      </c>
      <c r="AJ176" s="39">
        <f t="shared" si="78"/>
        <v>0</v>
      </c>
      <c r="AK176" s="39">
        <f t="shared" si="79"/>
        <v>0</v>
      </c>
      <c r="AL176" s="39">
        <f t="shared" si="80"/>
        <v>0</v>
      </c>
      <c r="AM176" s="39">
        <f t="shared" si="81"/>
        <v>0</v>
      </c>
      <c r="AN176" s="39">
        <f t="shared" si="82"/>
        <v>0</v>
      </c>
      <c r="AO176" s="39">
        <f t="shared" si="83"/>
        <v>0</v>
      </c>
      <c r="AP176" s="40">
        <f t="shared" si="84"/>
        <v>0</v>
      </c>
      <c r="AQ176" s="40">
        <f t="shared" si="85"/>
        <v>0</v>
      </c>
      <c r="AR176" s="40">
        <f t="shared" si="86"/>
        <v>0</v>
      </c>
      <c r="AS176" s="40">
        <f t="shared" si="87"/>
        <v>0</v>
      </c>
      <c r="AT176" s="40">
        <f t="shared" si="88"/>
        <v>0</v>
      </c>
      <c r="AU176" s="209"/>
      <c r="AV176" s="209"/>
      <c r="AW176" s="209"/>
      <c r="AX176" s="209"/>
      <c r="AY176" s="209"/>
      <c r="AZ176" s="209"/>
      <c r="BA176" s="209"/>
      <c r="BB176" s="209"/>
      <c r="BC176" s="209"/>
      <c r="BD176" s="209"/>
      <c r="BE176" s="209"/>
      <c r="BF176" s="209"/>
      <c r="BG176" s="209"/>
      <c r="BH176" s="209"/>
      <c r="BI176" s="209"/>
      <c r="BJ176" s="41">
        <f>IF(COUNTIF(AD176:AI176,0)=0,IF(COUNTIFS(AD176:AI176,"*F*")=0,SUM(LARGE(AD176:AI176,{1,2,3,4,5})),IF(COUNTIFS(AD176:AI176,"*F*")=1,SUM(LARGE(AD176:AI176,{1,2,3,4,5})),IF(COUNTIFS(AD176:AI176,"*F*")=2,"C",IF(COUNTIFS(AD176:AI176,"*F*")&gt;2,"F")))),IF(COUNTIFS(AD176:AH176,"*F*")=0,SUM(AD176:AH176),IF(COUNTIFS(AD176:AH176,"*F*")=1,"C",IF(COUNTIFS(AD176:AH176,"*F*")&gt;=2,"F"))))</f>
        <v>0</v>
      </c>
      <c r="BK176" s="42">
        <f t="shared" si="89"/>
        <v>0</v>
      </c>
    </row>
    <row r="177" spans="1:63" s="278" customFormat="1" ht="15" customHeight="1" x14ac:dyDescent="0.25">
      <c r="A177" s="35">
        <v>175</v>
      </c>
      <c r="B177" s="36" t="s">
        <v>12</v>
      </c>
      <c r="C177" s="209"/>
      <c r="D177" s="279"/>
      <c r="E177" s="209"/>
      <c r="F177" s="209"/>
      <c r="G177" s="209"/>
      <c r="H177" s="209"/>
      <c r="I177" s="209"/>
      <c r="J177" s="209"/>
      <c r="K177" s="209"/>
      <c r="L177" s="209"/>
      <c r="M177" s="209"/>
      <c r="N177" s="209"/>
      <c r="O177" s="209"/>
      <c r="P177" s="209"/>
      <c r="Q177" s="209"/>
      <c r="R177" s="209"/>
      <c r="S177" s="209"/>
      <c r="T177" s="209"/>
      <c r="U177" s="19"/>
      <c r="V177" s="19"/>
      <c r="W177" s="19"/>
      <c r="X177" s="37">
        <f t="shared" si="66"/>
        <v>0</v>
      </c>
      <c r="Y177" s="37">
        <f t="shared" si="67"/>
        <v>0</v>
      </c>
      <c r="Z177" s="37">
        <f t="shared" si="68"/>
        <v>0</v>
      </c>
      <c r="AA177" s="37">
        <f t="shared" si="69"/>
        <v>0</v>
      </c>
      <c r="AB177" s="37">
        <f t="shared" si="70"/>
        <v>0</v>
      </c>
      <c r="AC177" s="37">
        <f t="shared" si="71"/>
        <v>0</v>
      </c>
      <c r="AD177" s="38">
        <f t="shared" si="72"/>
        <v>0</v>
      </c>
      <c r="AE177" s="38">
        <f t="shared" si="73"/>
        <v>0</v>
      </c>
      <c r="AF177" s="38">
        <f t="shared" si="74"/>
        <v>0</v>
      </c>
      <c r="AG177" s="38">
        <f t="shared" si="75"/>
        <v>0</v>
      </c>
      <c r="AH177" s="38">
        <f t="shared" si="76"/>
        <v>0</v>
      </c>
      <c r="AI177" s="38">
        <f t="shared" si="77"/>
        <v>0</v>
      </c>
      <c r="AJ177" s="39">
        <f t="shared" si="78"/>
        <v>0</v>
      </c>
      <c r="AK177" s="39">
        <f t="shared" si="79"/>
        <v>0</v>
      </c>
      <c r="AL177" s="39">
        <f t="shared" si="80"/>
        <v>0</v>
      </c>
      <c r="AM177" s="39">
        <f t="shared" si="81"/>
        <v>0</v>
      </c>
      <c r="AN177" s="39">
        <f t="shared" si="82"/>
        <v>0</v>
      </c>
      <c r="AO177" s="39">
        <f t="shared" si="83"/>
        <v>0</v>
      </c>
      <c r="AP177" s="40">
        <f t="shared" si="84"/>
        <v>0</v>
      </c>
      <c r="AQ177" s="40">
        <f t="shared" si="85"/>
        <v>0</v>
      </c>
      <c r="AR177" s="40">
        <f t="shared" si="86"/>
        <v>0</v>
      </c>
      <c r="AS177" s="40">
        <f t="shared" si="87"/>
        <v>0</v>
      </c>
      <c r="AT177" s="40">
        <f t="shared" si="88"/>
        <v>0</v>
      </c>
      <c r="AU177" s="209"/>
      <c r="AV177" s="209"/>
      <c r="AW177" s="209"/>
      <c r="AX177" s="209"/>
      <c r="AY177" s="209"/>
      <c r="AZ177" s="209"/>
      <c r="BA177" s="209"/>
      <c r="BB177" s="209"/>
      <c r="BC177" s="209"/>
      <c r="BD177" s="209"/>
      <c r="BE177" s="209"/>
      <c r="BF177" s="209"/>
      <c r="BG177" s="209"/>
      <c r="BH177" s="209"/>
      <c r="BI177" s="209"/>
      <c r="BJ177" s="41">
        <f>IF(COUNTIF(AD177:AI177,0)=0,IF(COUNTIFS(AD177:AI177,"*F*")=0,SUM(LARGE(AD177:AI177,{1,2,3,4,5})),IF(COUNTIFS(AD177:AI177,"*F*")=1,SUM(LARGE(AD177:AI177,{1,2,3,4,5})),IF(COUNTIFS(AD177:AI177,"*F*")=2,"C",IF(COUNTIFS(AD177:AI177,"*F*")&gt;2,"F")))),IF(COUNTIFS(AD177:AH177,"*F*")=0,SUM(AD177:AH177),IF(COUNTIFS(AD177:AH177,"*F*")=1,"C",IF(COUNTIFS(AD177:AH177,"*F*")&gt;=2,"F"))))</f>
        <v>0</v>
      </c>
      <c r="BK177" s="42">
        <f t="shared" si="89"/>
        <v>0</v>
      </c>
    </row>
    <row r="178" spans="1:63" s="278" customFormat="1" ht="15" customHeight="1" x14ac:dyDescent="0.25">
      <c r="A178" s="35">
        <v>176</v>
      </c>
      <c r="B178" s="36" t="s">
        <v>12</v>
      </c>
      <c r="C178" s="209"/>
      <c r="D178" s="279"/>
      <c r="E178" s="209"/>
      <c r="F178" s="209"/>
      <c r="G178" s="209"/>
      <c r="H178" s="209"/>
      <c r="I178" s="209"/>
      <c r="J178" s="209"/>
      <c r="K178" s="209"/>
      <c r="L178" s="209"/>
      <c r="M178" s="209"/>
      <c r="N178" s="209"/>
      <c r="O178" s="209"/>
      <c r="P178" s="209"/>
      <c r="Q178" s="209"/>
      <c r="R178" s="209"/>
      <c r="S178" s="209"/>
      <c r="T178" s="209"/>
      <c r="U178" s="19"/>
      <c r="V178" s="19"/>
      <c r="W178" s="19"/>
      <c r="X178" s="37">
        <f t="shared" si="66"/>
        <v>0</v>
      </c>
      <c r="Y178" s="37">
        <f t="shared" si="67"/>
        <v>0</v>
      </c>
      <c r="Z178" s="37">
        <f t="shared" si="68"/>
        <v>0</v>
      </c>
      <c r="AA178" s="37">
        <f t="shared" si="69"/>
        <v>0</v>
      </c>
      <c r="AB178" s="37">
        <f t="shared" si="70"/>
        <v>0</v>
      </c>
      <c r="AC178" s="37">
        <f t="shared" si="71"/>
        <v>0</v>
      </c>
      <c r="AD178" s="38">
        <f t="shared" si="72"/>
        <v>0</v>
      </c>
      <c r="AE178" s="38">
        <f t="shared" si="73"/>
        <v>0</v>
      </c>
      <c r="AF178" s="38">
        <f t="shared" si="74"/>
        <v>0</v>
      </c>
      <c r="AG178" s="38">
        <f t="shared" si="75"/>
        <v>0</v>
      </c>
      <c r="AH178" s="38">
        <f t="shared" si="76"/>
        <v>0</v>
      </c>
      <c r="AI178" s="38">
        <f t="shared" si="77"/>
        <v>0</v>
      </c>
      <c r="AJ178" s="39">
        <f t="shared" si="78"/>
        <v>0</v>
      </c>
      <c r="AK178" s="39">
        <f t="shared" si="79"/>
        <v>0</v>
      </c>
      <c r="AL178" s="39">
        <f t="shared" si="80"/>
        <v>0</v>
      </c>
      <c r="AM178" s="39">
        <f t="shared" si="81"/>
        <v>0</v>
      </c>
      <c r="AN178" s="39">
        <f t="shared" si="82"/>
        <v>0</v>
      </c>
      <c r="AO178" s="39">
        <f t="shared" si="83"/>
        <v>0</v>
      </c>
      <c r="AP178" s="40">
        <f t="shared" si="84"/>
        <v>0</v>
      </c>
      <c r="AQ178" s="40">
        <f t="shared" si="85"/>
        <v>0</v>
      </c>
      <c r="AR178" s="40">
        <f t="shared" si="86"/>
        <v>0</v>
      </c>
      <c r="AS178" s="40">
        <f t="shared" si="87"/>
        <v>0</v>
      </c>
      <c r="AT178" s="40">
        <f t="shared" si="88"/>
        <v>0</v>
      </c>
      <c r="AU178" s="209"/>
      <c r="AV178" s="209"/>
      <c r="AW178" s="209"/>
      <c r="AX178" s="209"/>
      <c r="AY178" s="209"/>
      <c r="AZ178" s="209"/>
      <c r="BA178" s="209"/>
      <c r="BB178" s="209"/>
      <c r="BC178" s="209"/>
      <c r="BD178" s="209"/>
      <c r="BE178" s="209"/>
      <c r="BF178" s="209"/>
      <c r="BG178" s="209"/>
      <c r="BH178" s="209"/>
      <c r="BI178" s="209"/>
      <c r="BJ178" s="41">
        <f>IF(COUNTIF(AD178:AI178,0)=0,IF(COUNTIFS(AD178:AI178,"*F*")=0,SUM(LARGE(AD178:AI178,{1,2,3,4,5})),IF(COUNTIFS(AD178:AI178,"*F*")=1,SUM(LARGE(AD178:AI178,{1,2,3,4,5})),IF(COUNTIFS(AD178:AI178,"*F*")=2,"C",IF(COUNTIFS(AD178:AI178,"*F*")&gt;2,"F")))),IF(COUNTIFS(AD178:AH178,"*F*")=0,SUM(AD178:AH178),IF(COUNTIFS(AD178:AH178,"*F*")=1,"C",IF(COUNTIFS(AD178:AH178,"*F*")&gt;=2,"F"))))</f>
        <v>0</v>
      </c>
      <c r="BK178" s="42">
        <f t="shared" si="89"/>
        <v>0</v>
      </c>
    </row>
    <row r="179" spans="1:63" s="278" customFormat="1" ht="15" customHeight="1" x14ac:dyDescent="0.25">
      <c r="A179" s="35">
        <v>177</v>
      </c>
      <c r="B179" s="36" t="s">
        <v>12</v>
      </c>
      <c r="C179" s="209"/>
      <c r="D179" s="279"/>
      <c r="E179" s="209"/>
      <c r="F179" s="209"/>
      <c r="G179" s="209"/>
      <c r="H179" s="209"/>
      <c r="I179" s="209"/>
      <c r="J179" s="209"/>
      <c r="K179" s="209"/>
      <c r="L179" s="209"/>
      <c r="M179" s="209"/>
      <c r="N179" s="209"/>
      <c r="O179" s="209"/>
      <c r="P179" s="209"/>
      <c r="Q179" s="209"/>
      <c r="R179" s="209"/>
      <c r="S179" s="209"/>
      <c r="T179" s="209"/>
      <c r="U179" s="19"/>
      <c r="V179" s="19"/>
      <c r="W179" s="19"/>
      <c r="X179" s="37">
        <f t="shared" si="66"/>
        <v>0</v>
      </c>
      <c r="Y179" s="37">
        <f t="shared" si="67"/>
        <v>0</v>
      </c>
      <c r="Z179" s="37">
        <f t="shared" si="68"/>
        <v>0</v>
      </c>
      <c r="AA179" s="37">
        <f t="shared" si="69"/>
        <v>0</v>
      </c>
      <c r="AB179" s="37">
        <f t="shared" si="70"/>
        <v>0</v>
      </c>
      <c r="AC179" s="37">
        <f t="shared" si="71"/>
        <v>0</v>
      </c>
      <c r="AD179" s="38">
        <f t="shared" si="72"/>
        <v>0</v>
      </c>
      <c r="AE179" s="38">
        <f t="shared" si="73"/>
        <v>0</v>
      </c>
      <c r="AF179" s="38">
        <f t="shared" si="74"/>
        <v>0</v>
      </c>
      <c r="AG179" s="38">
        <f t="shared" si="75"/>
        <v>0</v>
      </c>
      <c r="AH179" s="38">
        <f t="shared" si="76"/>
        <v>0</v>
      </c>
      <c r="AI179" s="38">
        <f t="shared" si="77"/>
        <v>0</v>
      </c>
      <c r="AJ179" s="39">
        <f t="shared" si="78"/>
        <v>0</v>
      </c>
      <c r="AK179" s="39">
        <f t="shared" si="79"/>
        <v>0</v>
      </c>
      <c r="AL179" s="39">
        <f t="shared" si="80"/>
        <v>0</v>
      </c>
      <c r="AM179" s="39">
        <f t="shared" si="81"/>
        <v>0</v>
      </c>
      <c r="AN179" s="39">
        <f t="shared" si="82"/>
        <v>0</v>
      </c>
      <c r="AO179" s="39">
        <f t="shared" si="83"/>
        <v>0</v>
      </c>
      <c r="AP179" s="40">
        <f t="shared" si="84"/>
        <v>0</v>
      </c>
      <c r="AQ179" s="40">
        <f t="shared" si="85"/>
        <v>0</v>
      </c>
      <c r="AR179" s="40">
        <f t="shared" si="86"/>
        <v>0</v>
      </c>
      <c r="AS179" s="40">
        <f t="shared" si="87"/>
        <v>0</v>
      </c>
      <c r="AT179" s="40">
        <f t="shared" si="88"/>
        <v>0</v>
      </c>
      <c r="AU179" s="209"/>
      <c r="AV179" s="209"/>
      <c r="AW179" s="209"/>
      <c r="AX179" s="209"/>
      <c r="AY179" s="209"/>
      <c r="AZ179" s="209"/>
      <c r="BA179" s="209"/>
      <c r="BB179" s="209"/>
      <c r="BC179" s="209"/>
      <c r="BD179" s="209"/>
      <c r="BE179" s="209"/>
      <c r="BF179" s="209"/>
      <c r="BG179" s="209"/>
      <c r="BH179" s="209"/>
      <c r="BI179" s="209"/>
      <c r="BJ179" s="41">
        <f>IF(COUNTIF(AD179:AI179,0)=0,IF(COUNTIFS(AD179:AI179,"*F*")=0,SUM(LARGE(AD179:AI179,{1,2,3,4,5})),IF(COUNTIFS(AD179:AI179,"*F*")=1,SUM(LARGE(AD179:AI179,{1,2,3,4,5})),IF(COUNTIFS(AD179:AI179,"*F*")=2,"C",IF(COUNTIFS(AD179:AI179,"*F*")&gt;2,"F")))),IF(COUNTIFS(AD179:AH179,"*F*")=0,SUM(AD179:AH179),IF(COUNTIFS(AD179:AH179,"*F*")=1,"C",IF(COUNTIFS(AD179:AH179,"*F*")&gt;=2,"F"))))</f>
        <v>0</v>
      </c>
      <c r="BK179" s="42">
        <f t="shared" si="89"/>
        <v>0</v>
      </c>
    </row>
    <row r="180" spans="1:63" s="278" customFormat="1" ht="15" customHeight="1" x14ac:dyDescent="0.25">
      <c r="A180" s="35">
        <v>178</v>
      </c>
      <c r="B180" s="36" t="s">
        <v>12</v>
      </c>
      <c r="C180" s="209"/>
      <c r="D180" s="279"/>
      <c r="E180" s="209"/>
      <c r="F180" s="209"/>
      <c r="G180" s="209"/>
      <c r="H180" s="209"/>
      <c r="I180" s="209"/>
      <c r="J180" s="209"/>
      <c r="K180" s="209"/>
      <c r="L180" s="209"/>
      <c r="M180" s="209"/>
      <c r="N180" s="209"/>
      <c r="O180" s="209"/>
      <c r="P180" s="209"/>
      <c r="Q180" s="209"/>
      <c r="R180" s="209"/>
      <c r="S180" s="209"/>
      <c r="T180" s="209"/>
      <c r="U180" s="19"/>
      <c r="V180" s="19"/>
      <c r="W180" s="19"/>
      <c r="X180" s="37">
        <f t="shared" si="66"/>
        <v>0</v>
      </c>
      <c r="Y180" s="37">
        <f t="shared" si="67"/>
        <v>0</v>
      </c>
      <c r="Z180" s="37">
        <f t="shared" si="68"/>
        <v>0</v>
      </c>
      <c r="AA180" s="37">
        <f t="shared" si="69"/>
        <v>0</v>
      </c>
      <c r="AB180" s="37">
        <f t="shared" si="70"/>
        <v>0</v>
      </c>
      <c r="AC180" s="37">
        <f t="shared" si="71"/>
        <v>0</v>
      </c>
      <c r="AD180" s="38">
        <f t="shared" si="72"/>
        <v>0</v>
      </c>
      <c r="AE180" s="38">
        <f t="shared" si="73"/>
        <v>0</v>
      </c>
      <c r="AF180" s="38">
        <f t="shared" si="74"/>
        <v>0</v>
      </c>
      <c r="AG180" s="38">
        <f t="shared" si="75"/>
        <v>0</v>
      </c>
      <c r="AH180" s="38">
        <f t="shared" si="76"/>
        <v>0</v>
      </c>
      <c r="AI180" s="38">
        <f t="shared" si="77"/>
        <v>0</v>
      </c>
      <c r="AJ180" s="39">
        <f t="shared" si="78"/>
        <v>0</v>
      </c>
      <c r="AK180" s="39">
        <f t="shared" si="79"/>
        <v>0</v>
      </c>
      <c r="AL180" s="39">
        <f t="shared" si="80"/>
        <v>0</v>
      </c>
      <c r="AM180" s="39">
        <f t="shared" si="81"/>
        <v>0</v>
      </c>
      <c r="AN180" s="39">
        <f t="shared" si="82"/>
        <v>0</v>
      </c>
      <c r="AO180" s="39">
        <f t="shared" si="83"/>
        <v>0</v>
      </c>
      <c r="AP180" s="40">
        <f t="shared" si="84"/>
        <v>0</v>
      </c>
      <c r="AQ180" s="40">
        <f t="shared" si="85"/>
        <v>0</v>
      </c>
      <c r="AR180" s="40">
        <f t="shared" si="86"/>
        <v>0</v>
      </c>
      <c r="AS180" s="40">
        <f t="shared" si="87"/>
        <v>0</v>
      </c>
      <c r="AT180" s="40">
        <f t="shared" si="88"/>
        <v>0</v>
      </c>
      <c r="AU180" s="209"/>
      <c r="AV180" s="209"/>
      <c r="AW180" s="209"/>
      <c r="AX180" s="209"/>
      <c r="AY180" s="209"/>
      <c r="AZ180" s="209"/>
      <c r="BA180" s="209"/>
      <c r="BB180" s="209"/>
      <c r="BC180" s="209"/>
      <c r="BD180" s="209"/>
      <c r="BE180" s="209"/>
      <c r="BF180" s="209"/>
      <c r="BG180" s="209"/>
      <c r="BH180" s="209"/>
      <c r="BI180" s="209"/>
      <c r="BJ180" s="41">
        <f>IF(COUNTIF(AD180:AI180,0)=0,IF(COUNTIFS(AD180:AI180,"*F*")=0,SUM(LARGE(AD180:AI180,{1,2,3,4,5})),IF(COUNTIFS(AD180:AI180,"*F*")=1,SUM(LARGE(AD180:AI180,{1,2,3,4,5})),IF(COUNTIFS(AD180:AI180,"*F*")=2,"C",IF(COUNTIFS(AD180:AI180,"*F*")&gt;2,"F")))),IF(COUNTIFS(AD180:AH180,"*F*")=0,SUM(AD180:AH180),IF(COUNTIFS(AD180:AH180,"*F*")=1,"C",IF(COUNTIFS(AD180:AH180,"*F*")&gt;=2,"F"))))</f>
        <v>0</v>
      </c>
      <c r="BK180" s="42">
        <f t="shared" si="89"/>
        <v>0</v>
      </c>
    </row>
    <row r="181" spans="1:63" s="278" customFormat="1" ht="15" customHeight="1" x14ac:dyDescent="0.25">
      <c r="A181" s="35">
        <v>179</v>
      </c>
      <c r="B181" s="36" t="s">
        <v>12</v>
      </c>
      <c r="C181" s="209"/>
      <c r="D181" s="279"/>
      <c r="E181" s="209"/>
      <c r="F181" s="209"/>
      <c r="G181" s="209"/>
      <c r="H181" s="209"/>
      <c r="I181" s="209"/>
      <c r="J181" s="209"/>
      <c r="K181" s="209"/>
      <c r="L181" s="209"/>
      <c r="M181" s="209"/>
      <c r="N181" s="209"/>
      <c r="O181" s="209"/>
      <c r="P181" s="209"/>
      <c r="Q181" s="209"/>
      <c r="R181" s="209"/>
      <c r="S181" s="209"/>
      <c r="T181" s="209"/>
      <c r="U181" s="19"/>
      <c r="V181" s="19"/>
      <c r="W181" s="19"/>
      <c r="X181" s="37">
        <f t="shared" si="66"/>
        <v>0</v>
      </c>
      <c r="Y181" s="37">
        <f t="shared" si="67"/>
        <v>0</v>
      </c>
      <c r="Z181" s="37">
        <f t="shared" si="68"/>
        <v>0</v>
      </c>
      <c r="AA181" s="37">
        <f t="shared" si="69"/>
        <v>0</v>
      </c>
      <c r="AB181" s="37">
        <f t="shared" si="70"/>
        <v>0</v>
      </c>
      <c r="AC181" s="37">
        <f t="shared" si="71"/>
        <v>0</v>
      </c>
      <c r="AD181" s="38">
        <f t="shared" si="72"/>
        <v>0</v>
      </c>
      <c r="AE181" s="38">
        <f t="shared" si="73"/>
        <v>0</v>
      </c>
      <c r="AF181" s="38">
        <f t="shared" si="74"/>
        <v>0</v>
      </c>
      <c r="AG181" s="38">
        <f t="shared" si="75"/>
        <v>0</v>
      </c>
      <c r="AH181" s="38">
        <f t="shared" si="76"/>
        <v>0</v>
      </c>
      <c r="AI181" s="38">
        <f t="shared" si="77"/>
        <v>0</v>
      </c>
      <c r="AJ181" s="39">
        <f t="shared" si="78"/>
        <v>0</v>
      </c>
      <c r="AK181" s="39">
        <f t="shared" si="79"/>
        <v>0</v>
      </c>
      <c r="AL181" s="39">
        <f t="shared" si="80"/>
        <v>0</v>
      </c>
      <c r="AM181" s="39">
        <f t="shared" si="81"/>
        <v>0</v>
      </c>
      <c r="AN181" s="39">
        <f t="shared" si="82"/>
        <v>0</v>
      </c>
      <c r="AO181" s="39">
        <f t="shared" si="83"/>
        <v>0</v>
      </c>
      <c r="AP181" s="40">
        <f t="shared" si="84"/>
        <v>0</v>
      </c>
      <c r="AQ181" s="40">
        <f t="shared" si="85"/>
        <v>0</v>
      </c>
      <c r="AR181" s="40">
        <f t="shared" si="86"/>
        <v>0</v>
      </c>
      <c r="AS181" s="40">
        <f t="shared" si="87"/>
        <v>0</v>
      </c>
      <c r="AT181" s="40">
        <f t="shared" si="88"/>
        <v>0</v>
      </c>
      <c r="AU181" s="209"/>
      <c r="AV181" s="209"/>
      <c r="AW181" s="209"/>
      <c r="AX181" s="209"/>
      <c r="AY181" s="209"/>
      <c r="AZ181" s="209"/>
      <c r="BA181" s="209"/>
      <c r="BB181" s="209"/>
      <c r="BC181" s="209"/>
      <c r="BD181" s="209"/>
      <c r="BE181" s="209"/>
      <c r="BF181" s="209"/>
      <c r="BG181" s="209"/>
      <c r="BH181" s="209"/>
      <c r="BI181" s="209"/>
      <c r="BJ181" s="41">
        <f>IF(COUNTIF(AD181:AI181,0)=0,IF(COUNTIFS(AD181:AI181,"*F*")=0,SUM(LARGE(AD181:AI181,{1,2,3,4,5})),IF(COUNTIFS(AD181:AI181,"*F*")=1,SUM(LARGE(AD181:AI181,{1,2,3,4,5})),IF(COUNTIFS(AD181:AI181,"*F*")=2,"C",IF(COUNTIFS(AD181:AI181,"*F*")&gt;2,"F")))),IF(COUNTIFS(AD181:AH181,"*F*")=0,SUM(AD181:AH181),IF(COUNTIFS(AD181:AH181,"*F*")=1,"C",IF(COUNTIFS(AD181:AH181,"*F*")&gt;=2,"F"))))</f>
        <v>0</v>
      </c>
      <c r="BK181" s="42">
        <f t="shared" si="89"/>
        <v>0</v>
      </c>
    </row>
    <row r="182" spans="1:63" s="278" customFormat="1" ht="15" customHeight="1" x14ac:dyDescent="0.25">
      <c r="A182" s="35">
        <v>180</v>
      </c>
      <c r="B182" s="36" t="s">
        <v>12</v>
      </c>
      <c r="C182" s="209"/>
      <c r="D182" s="279"/>
      <c r="E182" s="209"/>
      <c r="F182" s="209"/>
      <c r="G182" s="209"/>
      <c r="H182" s="209"/>
      <c r="I182" s="209"/>
      <c r="J182" s="209"/>
      <c r="K182" s="209"/>
      <c r="L182" s="209"/>
      <c r="M182" s="209"/>
      <c r="N182" s="209"/>
      <c r="O182" s="209"/>
      <c r="P182" s="209"/>
      <c r="Q182" s="209"/>
      <c r="R182" s="209"/>
      <c r="S182" s="209"/>
      <c r="T182" s="209"/>
      <c r="U182" s="19"/>
      <c r="V182" s="19"/>
      <c r="W182" s="19"/>
      <c r="X182" s="37">
        <f t="shared" si="66"/>
        <v>0</v>
      </c>
      <c r="Y182" s="37">
        <f t="shared" si="67"/>
        <v>0</v>
      </c>
      <c r="Z182" s="37">
        <f t="shared" si="68"/>
        <v>0</v>
      </c>
      <c r="AA182" s="37">
        <f t="shared" si="69"/>
        <v>0</v>
      </c>
      <c r="AB182" s="37">
        <f t="shared" si="70"/>
        <v>0</v>
      </c>
      <c r="AC182" s="37">
        <f t="shared" si="71"/>
        <v>0</v>
      </c>
      <c r="AD182" s="38">
        <f t="shared" si="72"/>
        <v>0</v>
      </c>
      <c r="AE182" s="38">
        <f t="shared" si="73"/>
        <v>0</v>
      </c>
      <c r="AF182" s="38">
        <f t="shared" si="74"/>
        <v>0</v>
      </c>
      <c r="AG182" s="38">
        <f t="shared" si="75"/>
        <v>0</v>
      </c>
      <c r="AH182" s="38">
        <f t="shared" si="76"/>
        <v>0</v>
      </c>
      <c r="AI182" s="38">
        <f t="shared" si="77"/>
        <v>0</v>
      </c>
      <c r="AJ182" s="39">
        <f t="shared" si="78"/>
        <v>0</v>
      </c>
      <c r="AK182" s="39">
        <f t="shared" si="79"/>
        <v>0</v>
      </c>
      <c r="AL182" s="39">
        <f t="shared" si="80"/>
        <v>0</v>
      </c>
      <c r="AM182" s="39">
        <f t="shared" si="81"/>
        <v>0</v>
      </c>
      <c r="AN182" s="39">
        <f t="shared" si="82"/>
        <v>0</v>
      </c>
      <c r="AO182" s="39">
        <f t="shared" si="83"/>
        <v>0</v>
      </c>
      <c r="AP182" s="40">
        <f t="shared" si="84"/>
        <v>0</v>
      </c>
      <c r="AQ182" s="40">
        <f t="shared" si="85"/>
        <v>0</v>
      </c>
      <c r="AR182" s="40">
        <f t="shared" si="86"/>
        <v>0</v>
      </c>
      <c r="AS182" s="40">
        <f t="shared" si="87"/>
        <v>0</v>
      </c>
      <c r="AT182" s="40">
        <f t="shared" si="88"/>
        <v>0</v>
      </c>
      <c r="AU182" s="209"/>
      <c r="AV182" s="209"/>
      <c r="AW182" s="209"/>
      <c r="AX182" s="209"/>
      <c r="AY182" s="209"/>
      <c r="AZ182" s="209"/>
      <c r="BA182" s="209"/>
      <c r="BB182" s="209"/>
      <c r="BC182" s="209"/>
      <c r="BD182" s="209"/>
      <c r="BE182" s="209"/>
      <c r="BF182" s="209"/>
      <c r="BG182" s="209"/>
      <c r="BH182" s="209"/>
      <c r="BI182" s="209"/>
      <c r="BJ182" s="41">
        <f>IF(COUNTIF(AD182:AI182,0)=0,IF(COUNTIFS(AD182:AI182,"*F*")=0,SUM(LARGE(AD182:AI182,{1,2,3,4,5})),IF(COUNTIFS(AD182:AI182,"*F*")=1,SUM(LARGE(AD182:AI182,{1,2,3,4,5})),IF(COUNTIFS(AD182:AI182,"*F*")=2,"C",IF(COUNTIFS(AD182:AI182,"*F*")&gt;2,"F")))),IF(COUNTIFS(AD182:AH182,"*F*")=0,SUM(AD182:AH182),IF(COUNTIFS(AD182:AH182,"*F*")=1,"C",IF(COUNTIFS(AD182:AH182,"*F*")&gt;=2,"F"))))</f>
        <v>0</v>
      </c>
      <c r="BK182" s="42">
        <f t="shared" si="89"/>
        <v>0</v>
      </c>
    </row>
    <row r="183" spans="1:63" s="278" customFormat="1" ht="15" customHeight="1" x14ac:dyDescent="0.25">
      <c r="A183" s="35">
        <v>181</v>
      </c>
      <c r="B183" s="36" t="s">
        <v>12</v>
      </c>
      <c r="C183" s="209"/>
      <c r="D183" s="279"/>
      <c r="E183" s="209"/>
      <c r="F183" s="209"/>
      <c r="G183" s="209"/>
      <c r="H183" s="209"/>
      <c r="I183" s="209"/>
      <c r="J183" s="209"/>
      <c r="K183" s="209"/>
      <c r="L183" s="209"/>
      <c r="M183" s="209"/>
      <c r="N183" s="209"/>
      <c r="O183" s="209"/>
      <c r="P183" s="209"/>
      <c r="Q183" s="209"/>
      <c r="R183" s="209"/>
      <c r="S183" s="209"/>
      <c r="T183" s="209"/>
      <c r="U183" s="19"/>
      <c r="V183" s="19"/>
      <c r="W183" s="19"/>
      <c r="X183" s="37">
        <f t="shared" si="66"/>
        <v>0</v>
      </c>
      <c r="Y183" s="37">
        <f t="shared" si="67"/>
        <v>0</v>
      </c>
      <c r="Z183" s="37">
        <f t="shared" si="68"/>
        <v>0</v>
      </c>
      <c r="AA183" s="37">
        <f t="shared" si="69"/>
        <v>0</v>
      </c>
      <c r="AB183" s="37">
        <f t="shared" si="70"/>
        <v>0</v>
      </c>
      <c r="AC183" s="37">
        <f t="shared" si="71"/>
        <v>0</v>
      </c>
      <c r="AD183" s="38">
        <f t="shared" si="72"/>
        <v>0</v>
      </c>
      <c r="AE183" s="38">
        <f t="shared" si="73"/>
        <v>0</v>
      </c>
      <c r="AF183" s="38">
        <f t="shared" si="74"/>
        <v>0</v>
      </c>
      <c r="AG183" s="38">
        <f t="shared" si="75"/>
        <v>0</v>
      </c>
      <c r="AH183" s="38">
        <f t="shared" si="76"/>
        <v>0</v>
      </c>
      <c r="AI183" s="38">
        <f t="shared" si="77"/>
        <v>0</v>
      </c>
      <c r="AJ183" s="39">
        <f t="shared" si="78"/>
        <v>0</v>
      </c>
      <c r="AK183" s="39">
        <f t="shared" si="79"/>
        <v>0</v>
      </c>
      <c r="AL183" s="39">
        <f t="shared" si="80"/>
        <v>0</v>
      </c>
      <c r="AM183" s="39">
        <f t="shared" si="81"/>
        <v>0</v>
      </c>
      <c r="AN183" s="39">
        <f t="shared" si="82"/>
        <v>0</v>
      </c>
      <c r="AO183" s="39">
        <f t="shared" si="83"/>
        <v>0</v>
      </c>
      <c r="AP183" s="40">
        <f t="shared" si="84"/>
        <v>0</v>
      </c>
      <c r="AQ183" s="40">
        <f t="shared" si="85"/>
        <v>0</v>
      </c>
      <c r="AR183" s="40">
        <f t="shared" si="86"/>
        <v>0</v>
      </c>
      <c r="AS183" s="40">
        <f t="shared" si="87"/>
        <v>0</v>
      </c>
      <c r="AT183" s="40">
        <f t="shared" si="88"/>
        <v>0</v>
      </c>
      <c r="AU183" s="209"/>
      <c r="AV183" s="209"/>
      <c r="AW183" s="209"/>
      <c r="AX183" s="209"/>
      <c r="AY183" s="209"/>
      <c r="AZ183" s="209"/>
      <c r="BA183" s="209"/>
      <c r="BB183" s="209"/>
      <c r="BC183" s="209"/>
      <c r="BD183" s="209"/>
      <c r="BE183" s="209"/>
      <c r="BF183" s="209"/>
      <c r="BG183" s="209"/>
      <c r="BH183" s="209"/>
      <c r="BI183" s="209"/>
      <c r="BJ183" s="41">
        <f>IF(COUNTIF(AD183:AI183,0)=0,IF(COUNTIFS(AD183:AI183,"*F*")=0,SUM(LARGE(AD183:AI183,{1,2,3,4,5})),IF(COUNTIFS(AD183:AI183,"*F*")=1,SUM(LARGE(AD183:AI183,{1,2,3,4,5})),IF(COUNTIFS(AD183:AI183,"*F*")=2,"C",IF(COUNTIFS(AD183:AI183,"*F*")&gt;2,"F")))),IF(COUNTIFS(AD183:AH183,"*F*")=0,SUM(AD183:AH183),IF(COUNTIFS(AD183:AH183,"*F*")=1,"C",IF(COUNTIFS(AD183:AH183,"*F*")&gt;=2,"F"))))</f>
        <v>0</v>
      </c>
      <c r="BK183" s="42">
        <f t="shared" si="89"/>
        <v>0</v>
      </c>
    </row>
    <row r="184" spans="1:63" s="278" customFormat="1" ht="15" customHeight="1" x14ac:dyDescent="0.25">
      <c r="A184" s="35">
        <v>182</v>
      </c>
      <c r="B184" s="36" t="s">
        <v>12</v>
      </c>
      <c r="C184" s="209"/>
      <c r="D184" s="279"/>
      <c r="E184" s="209"/>
      <c r="F184" s="209"/>
      <c r="G184" s="209"/>
      <c r="H184" s="209"/>
      <c r="I184" s="209"/>
      <c r="J184" s="209"/>
      <c r="K184" s="209"/>
      <c r="L184" s="209"/>
      <c r="M184" s="209"/>
      <c r="N184" s="209"/>
      <c r="O184" s="209"/>
      <c r="P184" s="209"/>
      <c r="Q184" s="209"/>
      <c r="R184" s="209"/>
      <c r="S184" s="209"/>
      <c r="T184" s="209"/>
      <c r="U184" s="19"/>
      <c r="V184" s="19"/>
      <c r="W184" s="19"/>
      <c r="X184" s="37">
        <f t="shared" si="66"/>
        <v>0</v>
      </c>
      <c r="Y184" s="37">
        <f t="shared" si="67"/>
        <v>0</v>
      </c>
      <c r="Z184" s="37">
        <f t="shared" si="68"/>
        <v>0</v>
      </c>
      <c r="AA184" s="37">
        <f t="shared" si="69"/>
        <v>0</v>
      </c>
      <c r="AB184" s="37">
        <f t="shared" si="70"/>
        <v>0</v>
      </c>
      <c r="AC184" s="37">
        <f t="shared" si="71"/>
        <v>0</v>
      </c>
      <c r="AD184" s="38">
        <f t="shared" si="72"/>
        <v>0</v>
      </c>
      <c r="AE184" s="38">
        <f t="shared" si="73"/>
        <v>0</v>
      </c>
      <c r="AF184" s="38">
        <f t="shared" si="74"/>
        <v>0</v>
      </c>
      <c r="AG184" s="38">
        <f t="shared" si="75"/>
        <v>0</v>
      </c>
      <c r="AH184" s="38">
        <f t="shared" si="76"/>
        <v>0</v>
      </c>
      <c r="AI184" s="38">
        <f t="shared" si="77"/>
        <v>0</v>
      </c>
      <c r="AJ184" s="39">
        <f t="shared" si="78"/>
        <v>0</v>
      </c>
      <c r="AK184" s="39">
        <f t="shared" si="79"/>
        <v>0</v>
      </c>
      <c r="AL184" s="39">
        <f t="shared" si="80"/>
        <v>0</v>
      </c>
      <c r="AM184" s="39">
        <f t="shared" si="81"/>
        <v>0</v>
      </c>
      <c r="AN184" s="39">
        <f t="shared" si="82"/>
        <v>0</v>
      </c>
      <c r="AO184" s="39">
        <f t="shared" si="83"/>
        <v>0</v>
      </c>
      <c r="AP184" s="40">
        <f t="shared" si="84"/>
        <v>0</v>
      </c>
      <c r="AQ184" s="40">
        <f t="shared" si="85"/>
        <v>0</v>
      </c>
      <c r="AR184" s="40">
        <f t="shared" si="86"/>
        <v>0</v>
      </c>
      <c r="AS184" s="40">
        <f t="shared" si="87"/>
        <v>0</v>
      </c>
      <c r="AT184" s="40">
        <f t="shared" si="88"/>
        <v>0</v>
      </c>
      <c r="AU184" s="209"/>
      <c r="AV184" s="209"/>
      <c r="AW184" s="209"/>
      <c r="AX184" s="209"/>
      <c r="AY184" s="209"/>
      <c r="AZ184" s="209"/>
      <c r="BA184" s="209"/>
      <c r="BB184" s="209"/>
      <c r="BC184" s="209"/>
      <c r="BD184" s="209"/>
      <c r="BE184" s="209"/>
      <c r="BF184" s="209"/>
      <c r="BG184" s="209"/>
      <c r="BH184" s="209"/>
      <c r="BI184" s="209"/>
      <c r="BJ184" s="41">
        <f>IF(COUNTIF(AD184:AI184,0)=0,IF(COUNTIFS(AD184:AI184,"*F*")=0,SUM(LARGE(AD184:AI184,{1,2,3,4,5})),IF(COUNTIFS(AD184:AI184,"*F*")=1,SUM(LARGE(AD184:AI184,{1,2,3,4,5})),IF(COUNTIFS(AD184:AI184,"*F*")=2,"C",IF(COUNTIFS(AD184:AI184,"*F*")&gt;2,"F")))),IF(COUNTIFS(AD184:AH184,"*F*")=0,SUM(AD184:AH184),IF(COUNTIFS(AD184:AH184,"*F*")=1,"C",IF(COUNTIFS(AD184:AH184,"*F*")&gt;=2,"F"))))</f>
        <v>0</v>
      </c>
      <c r="BK184" s="42">
        <f t="shared" si="89"/>
        <v>0</v>
      </c>
    </row>
    <row r="185" spans="1:63" s="278" customFormat="1" ht="15" customHeight="1" x14ac:dyDescent="0.25">
      <c r="A185" s="35">
        <v>183</v>
      </c>
      <c r="B185" s="36" t="s">
        <v>12</v>
      </c>
      <c r="C185" s="209"/>
      <c r="D185" s="279"/>
      <c r="E185" s="209"/>
      <c r="F185" s="209"/>
      <c r="G185" s="209"/>
      <c r="H185" s="209"/>
      <c r="I185" s="209"/>
      <c r="J185" s="209"/>
      <c r="K185" s="209"/>
      <c r="L185" s="209"/>
      <c r="M185" s="209"/>
      <c r="N185" s="209"/>
      <c r="O185" s="209"/>
      <c r="P185" s="209"/>
      <c r="Q185" s="209"/>
      <c r="R185" s="209"/>
      <c r="S185" s="209"/>
      <c r="T185" s="209"/>
      <c r="U185" s="19"/>
      <c r="V185" s="19"/>
      <c r="W185" s="19"/>
      <c r="X185" s="37">
        <f t="shared" ref="X185:X202" si="90">F185</f>
        <v>0</v>
      </c>
      <c r="Y185" s="37">
        <f t="shared" ref="Y185:Y202" si="91">I185</f>
        <v>0</v>
      </c>
      <c r="Z185" s="37">
        <f t="shared" ref="Z185:Z202" si="92">L185</f>
        <v>0</v>
      </c>
      <c r="AA185" s="37">
        <f t="shared" ref="AA185:AA202" si="93">O185</f>
        <v>0</v>
      </c>
      <c r="AB185" s="37">
        <f t="shared" ref="AB185:AB202" si="94">R185</f>
        <v>0</v>
      </c>
      <c r="AC185" s="37">
        <f t="shared" ref="AC185:AC202" si="95">U185</f>
        <v>0</v>
      </c>
      <c r="AD185" s="38">
        <f t="shared" ref="AD185:AD202" si="96">G185</f>
        <v>0</v>
      </c>
      <c r="AE185" s="38">
        <f t="shared" ref="AE185:AE202" si="97">J185</f>
        <v>0</v>
      </c>
      <c r="AF185" s="38">
        <f t="shared" ref="AF185:AF202" si="98">M185</f>
        <v>0</v>
      </c>
      <c r="AG185" s="38">
        <f t="shared" ref="AG185:AG202" si="99">P185</f>
        <v>0</v>
      </c>
      <c r="AH185" s="38">
        <f t="shared" ref="AH185:AH202" si="100">S185</f>
        <v>0</v>
      </c>
      <c r="AI185" s="38">
        <f t="shared" ref="AI185:AI202" si="101">V185</f>
        <v>0</v>
      </c>
      <c r="AJ185" s="39">
        <f t="shared" ref="AJ185:AJ202" si="102">H185</f>
        <v>0</v>
      </c>
      <c r="AK185" s="39">
        <f t="shared" ref="AK185:AK202" si="103">K185</f>
        <v>0</v>
      </c>
      <c r="AL185" s="39">
        <f t="shared" ref="AL185:AL202" si="104">N185</f>
        <v>0</v>
      </c>
      <c r="AM185" s="39">
        <f t="shared" ref="AM185:AM202" si="105">Q185</f>
        <v>0</v>
      </c>
      <c r="AN185" s="39">
        <f t="shared" ref="AN185:AN202" si="106">T185</f>
        <v>0</v>
      </c>
      <c r="AO185" s="39">
        <f t="shared" ref="AO185:AO202" si="107">W185</f>
        <v>0</v>
      </c>
      <c r="AP185" s="40">
        <f t="shared" ref="AP185:AP202" si="108">IFERROR(LARGE(AD185:AI185,1),0)</f>
        <v>0</v>
      </c>
      <c r="AQ185" s="40">
        <f t="shared" ref="AQ185:AQ202" si="109">IFERROR(LARGE(AD185:AI185,2),0)</f>
        <v>0</v>
      </c>
      <c r="AR185" s="40">
        <f t="shared" ref="AR185:AR202" si="110">IFERROR(LARGE(AD185:AI185,3),0)</f>
        <v>0</v>
      </c>
      <c r="AS185" s="40">
        <f t="shared" ref="AS185:AS202" si="111">IFERROR(LARGE(AD185:AI185,4),0)</f>
        <v>0</v>
      </c>
      <c r="AT185" s="40">
        <f t="shared" ref="AT185:AT202" si="112">IFERROR(LARGE(AD185:AI185,5),0)</f>
        <v>0</v>
      </c>
      <c r="AU185" s="209"/>
      <c r="AV185" s="209"/>
      <c r="AW185" s="209"/>
      <c r="AX185" s="209"/>
      <c r="AY185" s="209"/>
      <c r="AZ185" s="209"/>
      <c r="BA185" s="209"/>
      <c r="BB185" s="209"/>
      <c r="BC185" s="209"/>
      <c r="BD185" s="209"/>
      <c r="BE185" s="209"/>
      <c r="BF185" s="209"/>
      <c r="BG185" s="209"/>
      <c r="BH185" s="209"/>
      <c r="BI185" s="209"/>
      <c r="BJ185" s="41">
        <f>IF(COUNTIF(AD185:AI185,0)=0,IF(COUNTIFS(AD185:AI185,"*F*")=0,SUM(LARGE(AD185:AI185,{1,2,3,4,5})),IF(COUNTIFS(AD185:AI185,"*F*")=1,SUM(LARGE(AD185:AI185,{1,2,3,4,5})),IF(COUNTIFS(AD185:AI185,"*F*")=2,"C",IF(COUNTIFS(AD185:AI185,"*F*")&gt;2,"F")))),IF(COUNTIFS(AD185:AH185,"*F*")=0,SUM(AD185:AH185),IF(COUNTIFS(AD185:AH185,"*F*")=1,"C",IF(COUNTIFS(AD185:AH185,"*F*")&gt;=2,"F"))))</f>
        <v>0</v>
      </c>
      <c r="BK185" s="42">
        <f t="shared" ref="BK185:BK202" si="113">IFERROR(BJ185/5,BJ185)</f>
        <v>0</v>
      </c>
    </row>
    <row r="186" spans="1:63" s="278" customFormat="1" ht="15" customHeight="1" x14ac:dyDescent="0.25">
      <c r="A186" s="35">
        <v>184</v>
      </c>
      <c r="B186" s="36" t="s">
        <v>12</v>
      </c>
      <c r="C186" s="209"/>
      <c r="D186" s="279"/>
      <c r="E186" s="209"/>
      <c r="F186" s="209"/>
      <c r="G186" s="209"/>
      <c r="H186" s="209"/>
      <c r="I186" s="209"/>
      <c r="J186" s="209"/>
      <c r="K186" s="209"/>
      <c r="L186" s="209"/>
      <c r="M186" s="209"/>
      <c r="N186" s="209"/>
      <c r="O186" s="209"/>
      <c r="P186" s="209"/>
      <c r="Q186" s="209"/>
      <c r="R186" s="209"/>
      <c r="S186" s="209"/>
      <c r="T186" s="209"/>
      <c r="U186" s="19"/>
      <c r="V186" s="19"/>
      <c r="W186" s="19"/>
      <c r="X186" s="37">
        <f t="shared" si="90"/>
        <v>0</v>
      </c>
      <c r="Y186" s="37">
        <f t="shared" si="91"/>
        <v>0</v>
      </c>
      <c r="Z186" s="37">
        <f t="shared" si="92"/>
        <v>0</v>
      </c>
      <c r="AA186" s="37">
        <f t="shared" si="93"/>
        <v>0</v>
      </c>
      <c r="AB186" s="37">
        <f t="shared" si="94"/>
        <v>0</v>
      </c>
      <c r="AC186" s="37">
        <f t="shared" si="95"/>
        <v>0</v>
      </c>
      <c r="AD186" s="38">
        <f t="shared" si="96"/>
        <v>0</v>
      </c>
      <c r="AE186" s="38">
        <f t="shared" si="97"/>
        <v>0</v>
      </c>
      <c r="AF186" s="38">
        <f t="shared" si="98"/>
        <v>0</v>
      </c>
      <c r="AG186" s="38">
        <f t="shared" si="99"/>
        <v>0</v>
      </c>
      <c r="AH186" s="38">
        <f t="shared" si="100"/>
        <v>0</v>
      </c>
      <c r="AI186" s="38">
        <f t="shared" si="101"/>
        <v>0</v>
      </c>
      <c r="AJ186" s="39">
        <f t="shared" si="102"/>
        <v>0</v>
      </c>
      <c r="AK186" s="39">
        <f t="shared" si="103"/>
        <v>0</v>
      </c>
      <c r="AL186" s="39">
        <f t="shared" si="104"/>
        <v>0</v>
      </c>
      <c r="AM186" s="39">
        <f t="shared" si="105"/>
        <v>0</v>
      </c>
      <c r="AN186" s="39">
        <f t="shared" si="106"/>
        <v>0</v>
      </c>
      <c r="AO186" s="39">
        <f t="shared" si="107"/>
        <v>0</v>
      </c>
      <c r="AP186" s="40">
        <f t="shared" si="108"/>
        <v>0</v>
      </c>
      <c r="AQ186" s="40">
        <f t="shared" si="109"/>
        <v>0</v>
      </c>
      <c r="AR186" s="40">
        <f t="shared" si="110"/>
        <v>0</v>
      </c>
      <c r="AS186" s="40">
        <f t="shared" si="111"/>
        <v>0</v>
      </c>
      <c r="AT186" s="40">
        <f t="shared" si="112"/>
        <v>0</v>
      </c>
      <c r="AU186" s="209"/>
      <c r="AV186" s="209"/>
      <c r="AW186" s="209"/>
      <c r="AX186" s="209"/>
      <c r="AY186" s="209"/>
      <c r="AZ186" s="209"/>
      <c r="BA186" s="209"/>
      <c r="BB186" s="209"/>
      <c r="BC186" s="209"/>
      <c r="BD186" s="209"/>
      <c r="BE186" s="209"/>
      <c r="BF186" s="209"/>
      <c r="BG186" s="209"/>
      <c r="BH186" s="209"/>
      <c r="BI186" s="209"/>
      <c r="BJ186" s="41">
        <f>IF(COUNTIF(AD186:AI186,0)=0,IF(COUNTIFS(AD186:AI186,"*F*")=0,SUM(LARGE(AD186:AI186,{1,2,3,4,5})),IF(COUNTIFS(AD186:AI186,"*F*")=1,SUM(LARGE(AD186:AI186,{1,2,3,4,5})),IF(COUNTIFS(AD186:AI186,"*F*")=2,"C",IF(COUNTIFS(AD186:AI186,"*F*")&gt;2,"F")))),IF(COUNTIFS(AD186:AH186,"*F*")=0,SUM(AD186:AH186),IF(COUNTIFS(AD186:AH186,"*F*")=1,"C",IF(COUNTIFS(AD186:AH186,"*F*")&gt;=2,"F"))))</f>
        <v>0</v>
      </c>
      <c r="BK186" s="42">
        <f t="shared" si="113"/>
        <v>0</v>
      </c>
    </row>
    <row r="187" spans="1:63" s="278" customFormat="1" ht="15" customHeight="1" x14ac:dyDescent="0.25">
      <c r="A187" s="35">
        <v>185</v>
      </c>
      <c r="B187" s="36" t="s">
        <v>12</v>
      </c>
      <c r="C187" s="209"/>
      <c r="D187" s="279"/>
      <c r="E187" s="209"/>
      <c r="F187" s="209"/>
      <c r="G187" s="209"/>
      <c r="H187" s="209"/>
      <c r="I187" s="209"/>
      <c r="J187" s="209"/>
      <c r="K187" s="209"/>
      <c r="L187" s="209"/>
      <c r="M187" s="209"/>
      <c r="N187" s="209"/>
      <c r="O187" s="209"/>
      <c r="P187" s="209"/>
      <c r="Q187" s="209"/>
      <c r="R187" s="209"/>
      <c r="S187" s="209"/>
      <c r="T187" s="209"/>
      <c r="U187" s="19"/>
      <c r="V187" s="19"/>
      <c r="W187" s="19"/>
      <c r="X187" s="37">
        <f t="shared" si="90"/>
        <v>0</v>
      </c>
      <c r="Y187" s="37">
        <f t="shared" si="91"/>
        <v>0</v>
      </c>
      <c r="Z187" s="37">
        <f t="shared" si="92"/>
        <v>0</v>
      </c>
      <c r="AA187" s="37">
        <f t="shared" si="93"/>
        <v>0</v>
      </c>
      <c r="AB187" s="37">
        <f t="shared" si="94"/>
        <v>0</v>
      </c>
      <c r="AC187" s="37">
        <f t="shared" si="95"/>
        <v>0</v>
      </c>
      <c r="AD187" s="38">
        <f t="shared" si="96"/>
        <v>0</v>
      </c>
      <c r="AE187" s="38">
        <f t="shared" si="97"/>
        <v>0</v>
      </c>
      <c r="AF187" s="38">
        <f t="shared" si="98"/>
        <v>0</v>
      </c>
      <c r="AG187" s="38">
        <f t="shared" si="99"/>
        <v>0</v>
      </c>
      <c r="AH187" s="38">
        <f t="shared" si="100"/>
        <v>0</v>
      </c>
      <c r="AI187" s="38">
        <f t="shared" si="101"/>
        <v>0</v>
      </c>
      <c r="AJ187" s="39">
        <f t="shared" si="102"/>
        <v>0</v>
      </c>
      <c r="AK187" s="39">
        <f t="shared" si="103"/>
        <v>0</v>
      </c>
      <c r="AL187" s="39">
        <f t="shared" si="104"/>
        <v>0</v>
      </c>
      <c r="AM187" s="39">
        <f t="shared" si="105"/>
        <v>0</v>
      </c>
      <c r="AN187" s="39">
        <f t="shared" si="106"/>
        <v>0</v>
      </c>
      <c r="AO187" s="39">
        <f t="shared" si="107"/>
        <v>0</v>
      </c>
      <c r="AP187" s="40">
        <f t="shared" si="108"/>
        <v>0</v>
      </c>
      <c r="AQ187" s="40">
        <f t="shared" si="109"/>
        <v>0</v>
      </c>
      <c r="AR187" s="40">
        <f t="shared" si="110"/>
        <v>0</v>
      </c>
      <c r="AS187" s="40">
        <f t="shared" si="111"/>
        <v>0</v>
      </c>
      <c r="AT187" s="40">
        <f t="shared" si="112"/>
        <v>0</v>
      </c>
      <c r="AU187" s="209"/>
      <c r="AV187" s="209"/>
      <c r="AW187" s="209"/>
      <c r="AX187" s="209"/>
      <c r="AY187" s="209"/>
      <c r="AZ187" s="209"/>
      <c r="BA187" s="209"/>
      <c r="BB187" s="209"/>
      <c r="BC187" s="209"/>
      <c r="BD187" s="209"/>
      <c r="BE187" s="209"/>
      <c r="BF187" s="209"/>
      <c r="BG187" s="209"/>
      <c r="BH187" s="209"/>
      <c r="BI187" s="209"/>
      <c r="BJ187" s="41">
        <f>IF(COUNTIF(AD187:AI187,0)=0,IF(COUNTIFS(AD187:AI187,"*F*")=0,SUM(LARGE(AD187:AI187,{1,2,3,4,5})),IF(COUNTIFS(AD187:AI187,"*F*")=1,SUM(LARGE(AD187:AI187,{1,2,3,4,5})),IF(COUNTIFS(AD187:AI187,"*F*")=2,"C",IF(COUNTIFS(AD187:AI187,"*F*")&gt;2,"F")))),IF(COUNTIFS(AD187:AH187,"*F*")=0,SUM(AD187:AH187),IF(COUNTIFS(AD187:AH187,"*F*")=1,"C",IF(COUNTIFS(AD187:AH187,"*F*")&gt;=2,"F"))))</f>
        <v>0</v>
      </c>
      <c r="BK187" s="42">
        <f t="shared" si="113"/>
        <v>0</v>
      </c>
    </row>
    <row r="188" spans="1:63" s="278" customFormat="1" ht="15" customHeight="1" x14ac:dyDescent="0.25">
      <c r="A188" s="35">
        <v>186</v>
      </c>
      <c r="B188" s="36" t="s">
        <v>12</v>
      </c>
      <c r="C188" s="209"/>
      <c r="D188" s="279"/>
      <c r="E188" s="209"/>
      <c r="F188" s="209"/>
      <c r="G188" s="209"/>
      <c r="H188" s="209"/>
      <c r="I188" s="209"/>
      <c r="J188" s="209"/>
      <c r="K188" s="209"/>
      <c r="L188" s="209"/>
      <c r="M188" s="209"/>
      <c r="N188" s="209"/>
      <c r="O188" s="209"/>
      <c r="P188" s="209"/>
      <c r="Q188" s="209"/>
      <c r="R188" s="209"/>
      <c r="S188" s="209"/>
      <c r="T188" s="209"/>
      <c r="U188" s="19"/>
      <c r="V188" s="19"/>
      <c r="W188" s="19"/>
      <c r="X188" s="37">
        <f t="shared" si="90"/>
        <v>0</v>
      </c>
      <c r="Y188" s="37">
        <f t="shared" si="91"/>
        <v>0</v>
      </c>
      <c r="Z188" s="37">
        <f t="shared" si="92"/>
        <v>0</v>
      </c>
      <c r="AA188" s="37">
        <f t="shared" si="93"/>
        <v>0</v>
      </c>
      <c r="AB188" s="37">
        <f t="shared" si="94"/>
        <v>0</v>
      </c>
      <c r="AC188" s="37">
        <f t="shared" si="95"/>
        <v>0</v>
      </c>
      <c r="AD188" s="38">
        <f t="shared" si="96"/>
        <v>0</v>
      </c>
      <c r="AE188" s="38">
        <f t="shared" si="97"/>
        <v>0</v>
      </c>
      <c r="AF188" s="38">
        <f t="shared" si="98"/>
        <v>0</v>
      </c>
      <c r="AG188" s="38">
        <f t="shared" si="99"/>
        <v>0</v>
      </c>
      <c r="AH188" s="38">
        <f t="shared" si="100"/>
        <v>0</v>
      </c>
      <c r="AI188" s="38">
        <f t="shared" si="101"/>
        <v>0</v>
      </c>
      <c r="AJ188" s="39">
        <f t="shared" si="102"/>
        <v>0</v>
      </c>
      <c r="AK188" s="39">
        <f t="shared" si="103"/>
        <v>0</v>
      </c>
      <c r="AL188" s="39">
        <f t="shared" si="104"/>
        <v>0</v>
      </c>
      <c r="AM188" s="39">
        <f t="shared" si="105"/>
        <v>0</v>
      </c>
      <c r="AN188" s="39">
        <f t="shared" si="106"/>
        <v>0</v>
      </c>
      <c r="AO188" s="39">
        <f t="shared" si="107"/>
        <v>0</v>
      </c>
      <c r="AP188" s="40">
        <f t="shared" si="108"/>
        <v>0</v>
      </c>
      <c r="AQ188" s="40">
        <f t="shared" si="109"/>
        <v>0</v>
      </c>
      <c r="AR188" s="40">
        <f t="shared" si="110"/>
        <v>0</v>
      </c>
      <c r="AS188" s="40">
        <f t="shared" si="111"/>
        <v>0</v>
      </c>
      <c r="AT188" s="40">
        <f t="shared" si="112"/>
        <v>0</v>
      </c>
      <c r="AU188" s="209"/>
      <c r="AV188" s="209"/>
      <c r="AW188" s="209"/>
      <c r="AX188" s="209"/>
      <c r="AY188" s="209"/>
      <c r="AZ188" s="209"/>
      <c r="BA188" s="209"/>
      <c r="BB188" s="209"/>
      <c r="BC188" s="209"/>
      <c r="BD188" s="209"/>
      <c r="BE188" s="209"/>
      <c r="BF188" s="209"/>
      <c r="BG188" s="209"/>
      <c r="BH188" s="209"/>
      <c r="BI188" s="209"/>
      <c r="BJ188" s="41">
        <f>IF(COUNTIF(AD188:AI188,0)=0,IF(COUNTIFS(AD188:AI188,"*F*")=0,SUM(LARGE(AD188:AI188,{1,2,3,4,5})),IF(COUNTIFS(AD188:AI188,"*F*")=1,SUM(LARGE(AD188:AI188,{1,2,3,4,5})),IF(COUNTIFS(AD188:AI188,"*F*")=2,"C",IF(COUNTIFS(AD188:AI188,"*F*")&gt;2,"F")))),IF(COUNTIFS(AD188:AH188,"*F*")=0,SUM(AD188:AH188),IF(COUNTIFS(AD188:AH188,"*F*")=1,"C",IF(COUNTIFS(AD188:AH188,"*F*")&gt;=2,"F"))))</f>
        <v>0</v>
      </c>
      <c r="BK188" s="42">
        <f t="shared" si="113"/>
        <v>0</v>
      </c>
    </row>
    <row r="189" spans="1:63" s="278" customFormat="1" ht="15" customHeight="1" x14ac:dyDescent="0.25">
      <c r="A189" s="35">
        <v>187</v>
      </c>
      <c r="B189" s="36" t="s">
        <v>12</v>
      </c>
      <c r="C189" s="209"/>
      <c r="D189" s="279"/>
      <c r="E189" s="209"/>
      <c r="F189" s="209"/>
      <c r="G189" s="209"/>
      <c r="H189" s="209"/>
      <c r="I189" s="209"/>
      <c r="J189" s="209"/>
      <c r="K189" s="209"/>
      <c r="L189" s="209"/>
      <c r="M189" s="209"/>
      <c r="N189" s="209"/>
      <c r="O189" s="209"/>
      <c r="P189" s="209"/>
      <c r="Q189" s="209"/>
      <c r="R189" s="209"/>
      <c r="S189" s="209"/>
      <c r="T189" s="209"/>
      <c r="U189" s="19"/>
      <c r="V189" s="19"/>
      <c r="W189" s="19"/>
      <c r="X189" s="37">
        <f t="shared" si="90"/>
        <v>0</v>
      </c>
      <c r="Y189" s="37">
        <f t="shared" si="91"/>
        <v>0</v>
      </c>
      <c r="Z189" s="37">
        <f t="shared" si="92"/>
        <v>0</v>
      </c>
      <c r="AA189" s="37">
        <f t="shared" si="93"/>
        <v>0</v>
      </c>
      <c r="AB189" s="37">
        <f t="shared" si="94"/>
        <v>0</v>
      </c>
      <c r="AC189" s="37">
        <f t="shared" si="95"/>
        <v>0</v>
      </c>
      <c r="AD189" s="38">
        <f t="shared" si="96"/>
        <v>0</v>
      </c>
      <c r="AE189" s="38">
        <f t="shared" si="97"/>
        <v>0</v>
      </c>
      <c r="AF189" s="38">
        <f t="shared" si="98"/>
        <v>0</v>
      </c>
      <c r="AG189" s="38">
        <f t="shared" si="99"/>
        <v>0</v>
      </c>
      <c r="AH189" s="38">
        <f t="shared" si="100"/>
        <v>0</v>
      </c>
      <c r="AI189" s="38">
        <f t="shared" si="101"/>
        <v>0</v>
      </c>
      <c r="AJ189" s="39">
        <f t="shared" si="102"/>
        <v>0</v>
      </c>
      <c r="AK189" s="39">
        <f t="shared" si="103"/>
        <v>0</v>
      </c>
      <c r="AL189" s="39">
        <f t="shared" si="104"/>
        <v>0</v>
      </c>
      <c r="AM189" s="39">
        <f t="shared" si="105"/>
        <v>0</v>
      </c>
      <c r="AN189" s="39">
        <f t="shared" si="106"/>
        <v>0</v>
      </c>
      <c r="AO189" s="39">
        <f t="shared" si="107"/>
        <v>0</v>
      </c>
      <c r="AP189" s="40">
        <f t="shared" si="108"/>
        <v>0</v>
      </c>
      <c r="AQ189" s="40">
        <f t="shared" si="109"/>
        <v>0</v>
      </c>
      <c r="AR189" s="40">
        <f t="shared" si="110"/>
        <v>0</v>
      </c>
      <c r="AS189" s="40">
        <f t="shared" si="111"/>
        <v>0</v>
      </c>
      <c r="AT189" s="40">
        <f t="shared" si="112"/>
        <v>0</v>
      </c>
      <c r="AU189" s="209"/>
      <c r="AV189" s="209"/>
      <c r="AW189" s="209"/>
      <c r="AX189" s="209"/>
      <c r="AY189" s="209"/>
      <c r="AZ189" s="209"/>
      <c r="BA189" s="209"/>
      <c r="BB189" s="209"/>
      <c r="BC189" s="209"/>
      <c r="BD189" s="209"/>
      <c r="BE189" s="209"/>
      <c r="BF189" s="209"/>
      <c r="BG189" s="209"/>
      <c r="BH189" s="209"/>
      <c r="BI189" s="209"/>
      <c r="BJ189" s="41">
        <f>IF(COUNTIF(AD189:AI189,0)=0,IF(COUNTIFS(AD189:AI189,"*F*")=0,SUM(LARGE(AD189:AI189,{1,2,3,4,5})),IF(COUNTIFS(AD189:AI189,"*F*")=1,SUM(LARGE(AD189:AI189,{1,2,3,4,5})),IF(COUNTIFS(AD189:AI189,"*F*")=2,"C",IF(COUNTIFS(AD189:AI189,"*F*")&gt;2,"F")))),IF(COUNTIFS(AD189:AH189,"*F*")=0,SUM(AD189:AH189),IF(COUNTIFS(AD189:AH189,"*F*")=1,"C",IF(COUNTIFS(AD189:AH189,"*F*")&gt;=2,"F"))))</f>
        <v>0</v>
      </c>
      <c r="BK189" s="42">
        <f t="shared" si="113"/>
        <v>0</v>
      </c>
    </row>
    <row r="190" spans="1:63" s="278" customFormat="1" ht="15" customHeight="1" x14ac:dyDescent="0.25">
      <c r="A190" s="35">
        <v>188</v>
      </c>
      <c r="B190" s="36" t="s">
        <v>12</v>
      </c>
      <c r="C190" s="209"/>
      <c r="D190" s="279"/>
      <c r="E190" s="209"/>
      <c r="F190" s="209"/>
      <c r="G190" s="209"/>
      <c r="H190" s="209"/>
      <c r="I190" s="209"/>
      <c r="J190" s="209"/>
      <c r="K190" s="209"/>
      <c r="L190" s="209"/>
      <c r="M190" s="209"/>
      <c r="N190" s="209"/>
      <c r="O190" s="209"/>
      <c r="P190" s="209"/>
      <c r="Q190" s="209"/>
      <c r="R190" s="209"/>
      <c r="S190" s="209"/>
      <c r="T190" s="209"/>
      <c r="U190" s="19"/>
      <c r="V190" s="19"/>
      <c r="W190" s="19"/>
      <c r="X190" s="37">
        <f t="shared" si="90"/>
        <v>0</v>
      </c>
      <c r="Y190" s="37">
        <f t="shared" si="91"/>
        <v>0</v>
      </c>
      <c r="Z190" s="37">
        <f t="shared" si="92"/>
        <v>0</v>
      </c>
      <c r="AA190" s="37">
        <f t="shared" si="93"/>
        <v>0</v>
      </c>
      <c r="AB190" s="37">
        <f t="shared" si="94"/>
        <v>0</v>
      </c>
      <c r="AC190" s="37">
        <f t="shared" si="95"/>
        <v>0</v>
      </c>
      <c r="AD190" s="38">
        <f t="shared" si="96"/>
        <v>0</v>
      </c>
      <c r="AE190" s="38">
        <f t="shared" si="97"/>
        <v>0</v>
      </c>
      <c r="AF190" s="38">
        <f t="shared" si="98"/>
        <v>0</v>
      </c>
      <c r="AG190" s="38">
        <f t="shared" si="99"/>
        <v>0</v>
      </c>
      <c r="AH190" s="38">
        <f t="shared" si="100"/>
        <v>0</v>
      </c>
      <c r="AI190" s="38">
        <f t="shared" si="101"/>
        <v>0</v>
      </c>
      <c r="AJ190" s="39">
        <f t="shared" si="102"/>
        <v>0</v>
      </c>
      <c r="AK190" s="39">
        <f t="shared" si="103"/>
        <v>0</v>
      </c>
      <c r="AL190" s="39">
        <f t="shared" si="104"/>
        <v>0</v>
      </c>
      <c r="AM190" s="39">
        <f t="shared" si="105"/>
        <v>0</v>
      </c>
      <c r="AN190" s="39">
        <f t="shared" si="106"/>
        <v>0</v>
      </c>
      <c r="AO190" s="39">
        <f t="shared" si="107"/>
        <v>0</v>
      </c>
      <c r="AP190" s="40">
        <f t="shared" si="108"/>
        <v>0</v>
      </c>
      <c r="AQ190" s="40">
        <f t="shared" si="109"/>
        <v>0</v>
      </c>
      <c r="AR190" s="40">
        <f t="shared" si="110"/>
        <v>0</v>
      </c>
      <c r="AS190" s="40">
        <f t="shared" si="111"/>
        <v>0</v>
      </c>
      <c r="AT190" s="40">
        <f t="shared" si="112"/>
        <v>0</v>
      </c>
      <c r="AU190" s="209"/>
      <c r="AV190" s="209"/>
      <c r="AW190" s="209"/>
      <c r="AX190" s="209"/>
      <c r="AY190" s="209"/>
      <c r="AZ190" s="209"/>
      <c r="BA190" s="209"/>
      <c r="BB190" s="209"/>
      <c r="BC190" s="209"/>
      <c r="BD190" s="209"/>
      <c r="BE190" s="209"/>
      <c r="BF190" s="209"/>
      <c r="BG190" s="209"/>
      <c r="BH190" s="209"/>
      <c r="BI190" s="209"/>
      <c r="BJ190" s="41">
        <f>IF(COUNTIF(AD190:AI190,0)=0,IF(COUNTIFS(AD190:AI190,"*F*")=0,SUM(LARGE(AD190:AI190,{1,2,3,4,5})),IF(COUNTIFS(AD190:AI190,"*F*")=1,SUM(LARGE(AD190:AI190,{1,2,3,4,5})),IF(COUNTIFS(AD190:AI190,"*F*")=2,"C",IF(COUNTIFS(AD190:AI190,"*F*")&gt;2,"F")))),IF(COUNTIFS(AD190:AH190,"*F*")=0,SUM(AD190:AH190),IF(COUNTIFS(AD190:AH190,"*F*")=1,"C",IF(COUNTIFS(AD190:AH190,"*F*")&gt;=2,"F"))))</f>
        <v>0</v>
      </c>
      <c r="BK190" s="42">
        <f t="shared" si="113"/>
        <v>0</v>
      </c>
    </row>
    <row r="191" spans="1:63" s="278" customFormat="1" ht="15" customHeight="1" x14ac:dyDescent="0.25">
      <c r="A191" s="35">
        <v>189</v>
      </c>
      <c r="B191" s="36" t="s">
        <v>12</v>
      </c>
      <c r="C191" s="209"/>
      <c r="D191" s="279"/>
      <c r="E191" s="209"/>
      <c r="F191" s="209"/>
      <c r="G191" s="209"/>
      <c r="H191" s="209"/>
      <c r="I191" s="209"/>
      <c r="J191" s="209"/>
      <c r="K191" s="209"/>
      <c r="L191" s="209"/>
      <c r="M191" s="209"/>
      <c r="N191" s="209"/>
      <c r="O191" s="209"/>
      <c r="P191" s="209"/>
      <c r="Q191" s="209"/>
      <c r="R191" s="209"/>
      <c r="S191" s="209"/>
      <c r="T191" s="209"/>
      <c r="U191" s="19"/>
      <c r="V191" s="19"/>
      <c r="W191" s="19"/>
      <c r="X191" s="37">
        <f t="shared" si="90"/>
        <v>0</v>
      </c>
      <c r="Y191" s="37">
        <f t="shared" si="91"/>
        <v>0</v>
      </c>
      <c r="Z191" s="37">
        <f t="shared" si="92"/>
        <v>0</v>
      </c>
      <c r="AA191" s="37">
        <f t="shared" si="93"/>
        <v>0</v>
      </c>
      <c r="AB191" s="37">
        <f t="shared" si="94"/>
        <v>0</v>
      </c>
      <c r="AC191" s="37">
        <f t="shared" si="95"/>
        <v>0</v>
      </c>
      <c r="AD191" s="38">
        <f t="shared" si="96"/>
        <v>0</v>
      </c>
      <c r="AE191" s="38">
        <f t="shared" si="97"/>
        <v>0</v>
      </c>
      <c r="AF191" s="38">
        <f t="shared" si="98"/>
        <v>0</v>
      </c>
      <c r="AG191" s="38">
        <f t="shared" si="99"/>
        <v>0</v>
      </c>
      <c r="AH191" s="38">
        <f t="shared" si="100"/>
        <v>0</v>
      </c>
      <c r="AI191" s="38">
        <f t="shared" si="101"/>
        <v>0</v>
      </c>
      <c r="AJ191" s="39">
        <f t="shared" si="102"/>
        <v>0</v>
      </c>
      <c r="AK191" s="39">
        <f t="shared" si="103"/>
        <v>0</v>
      </c>
      <c r="AL191" s="39">
        <f t="shared" si="104"/>
        <v>0</v>
      </c>
      <c r="AM191" s="39">
        <f t="shared" si="105"/>
        <v>0</v>
      </c>
      <c r="AN191" s="39">
        <f t="shared" si="106"/>
        <v>0</v>
      </c>
      <c r="AO191" s="39">
        <f t="shared" si="107"/>
        <v>0</v>
      </c>
      <c r="AP191" s="40">
        <f t="shared" si="108"/>
        <v>0</v>
      </c>
      <c r="AQ191" s="40">
        <f t="shared" si="109"/>
        <v>0</v>
      </c>
      <c r="AR191" s="40">
        <f t="shared" si="110"/>
        <v>0</v>
      </c>
      <c r="AS191" s="40">
        <f t="shared" si="111"/>
        <v>0</v>
      </c>
      <c r="AT191" s="40">
        <f t="shared" si="112"/>
        <v>0</v>
      </c>
      <c r="AU191" s="209"/>
      <c r="AV191" s="209"/>
      <c r="AW191" s="209"/>
      <c r="AX191" s="209"/>
      <c r="AY191" s="209"/>
      <c r="AZ191" s="209"/>
      <c r="BA191" s="209"/>
      <c r="BB191" s="209"/>
      <c r="BC191" s="209"/>
      <c r="BD191" s="209"/>
      <c r="BE191" s="209"/>
      <c r="BF191" s="209"/>
      <c r="BG191" s="209"/>
      <c r="BH191" s="209"/>
      <c r="BI191" s="209"/>
      <c r="BJ191" s="41">
        <f>IF(COUNTIF(AD191:AI191,0)=0,IF(COUNTIFS(AD191:AI191,"*F*")=0,SUM(LARGE(AD191:AI191,{1,2,3,4,5})),IF(COUNTIFS(AD191:AI191,"*F*")=1,SUM(LARGE(AD191:AI191,{1,2,3,4,5})),IF(COUNTIFS(AD191:AI191,"*F*")=2,"C",IF(COUNTIFS(AD191:AI191,"*F*")&gt;2,"F")))),IF(COUNTIFS(AD191:AH191,"*F*")=0,SUM(AD191:AH191),IF(COUNTIFS(AD191:AH191,"*F*")=1,"C",IF(COUNTIFS(AD191:AH191,"*F*")&gt;=2,"F"))))</f>
        <v>0</v>
      </c>
      <c r="BK191" s="42">
        <f t="shared" si="113"/>
        <v>0</v>
      </c>
    </row>
    <row r="192" spans="1:63" s="278" customFormat="1" ht="15" customHeight="1" x14ac:dyDescent="0.25">
      <c r="A192" s="35">
        <v>190</v>
      </c>
      <c r="B192" s="36" t="s">
        <v>12</v>
      </c>
      <c r="C192" s="209"/>
      <c r="D192" s="279"/>
      <c r="E192" s="209"/>
      <c r="F192" s="209"/>
      <c r="G192" s="209"/>
      <c r="H192" s="209"/>
      <c r="I192" s="209"/>
      <c r="J192" s="209"/>
      <c r="K192" s="209"/>
      <c r="L192" s="209"/>
      <c r="M192" s="209"/>
      <c r="N192" s="209"/>
      <c r="O192" s="209"/>
      <c r="P192" s="209"/>
      <c r="Q192" s="209"/>
      <c r="R192" s="209"/>
      <c r="S192" s="209"/>
      <c r="T192" s="209"/>
      <c r="U192" s="19"/>
      <c r="V192" s="19"/>
      <c r="W192" s="19"/>
      <c r="X192" s="37">
        <f t="shared" si="90"/>
        <v>0</v>
      </c>
      <c r="Y192" s="37">
        <f t="shared" si="91"/>
        <v>0</v>
      </c>
      <c r="Z192" s="37">
        <f t="shared" si="92"/>
        <v>0</v>
      </c>
      <c r="AA192" s="37">
        <f t="shared" si="93"/>
        <v>0</v>
      </c>
      <c r="AB192" s="37">
        <f t="shared" si="94"/>
        <v>0</v>
      </c>
      <c r="AC192" s="37">
        <f t="shared" si="95"/>
        <v>0</v>
      </c>
      <c r="AD192" s="38">
        <f t="shared" si="96"/>
        <v>0</v>
      </c>
      <c r="AE192" s="38">
        <f t="shared" si="97"/>
        <v>0</v>
      </c>
      <c r="AF192" s="38">
        <f t="shared" si="98"/>
        <v>0</v>
      </c>
      <c r="AG192" s="38">
        <f t="shared" si="99"/>
        <v>0</v>
      </c>
      <c r="AH192" s="38">
        <f t="shared" si="100"/>
        <v>0</v>
      </c>
      <c r="AI192" s="38">
        <f t="shared" si="101"/>
        <v>0</v>
      </c>
      <c r="AJ192" s="39">
        <f t="shared" si="102"/>
        <v>0</v>
      </c>
      <c r="AK192" s="39">
        <f t="shared" si="103"/>
        <v>0</v>
      </c>
      <c r="AL192" s="39">
        <f t="shared" si="104"/>
        <v>0</v>
      </c>
      <c r="AM192" s="39">
        <f t="shared" si="105"/>
        <v>0</v>
      </c>
      <c r="AN192" s="39">
        <f t="shared" si="106"/>
        <v>0</v>
      </c>
      <c r="AO192" s="39">
        <f t="shared" si="107"/>
        <v>0</v>
      </c>
      <c r="AP192" s="40">
        <f t="shared" si="108"/>
        <v>0</v>
      </c>
      <c r="AQ192" s="40">
        <f t="shared" si="109"/>
        <v>0</v>
      </c>
      <c r="AR192" s="40">
        <f t="shared" si="110"/>
        <v>0</v>
      </c>
      <c r="AS192" s="40">
        <f t="shared" si="111"/>
        <v>0</v>
      </c>
      <c r="AT192" s="40">
        <f t="shared" si="112"/>
        <v>0</v>
      </c>
      <c r="AU192" s="209"/>
      <c r="AV192" s="209"/>
      <c r="AW192" s="209"/>
      <c r="AX192" s="209"/>
      <c r="AY192" s="209"/>
      <c r="AZ192" s="209"/>
      <c r="BA192" s="209"/>
      <c r="BB192" s="209"/>
      <c r="BC192" s="209"/>
      <c r="BD192" s="209"/>
      <c r="BE192" s="209"/>
      <c r="BF192" s="209"/>
      <c r="BG192" s="209"/>
      <c r="BH192" s="209"/>
      <c r="BI192" s="209"/>
      <c r="BJ192" s="41">
        <f>IF(COUNTIF(AD192:AI192,0)=0,IF(COUNTIFS(AD192:AI192,"*F*")=0,SUM(LARGE(AD192:AI192,{1,2,3,4,5})),IF(COUNTIFS(AD192:AI192,"*F*")=1,SUM(LARGE(AD192:AI192,{1,2,3,4,5})),IF(COUNTIFS(AD192:AI192,"*F*")=2,"C",IF(COUNTIFS(AD192:AI192,"*F*")&gt;2,"F")))),IF(COUNTIFS(AD192:AH192,"*F*")=0,SUM(AD192:AH192),IF(COUNTIFS(AD192:AH192,"*F*")=1,"C",IF(COUNTIFS(AD192:AH192,"*F*")&gt;=2,"F"))))</f>
        <v>0</v>
      </c>
      <c r="BK192" s="42">
        <f t="shared" si="113"/>
        <v>0</v>
      </c>
    </row>
    <row r="193" spans="1:63" s="278" customFormat="1" ht="15" customHeight="1" x14ac:dyDescent="0.25">
      <c r="A193" s="35">
        <v>191</v>
      </c>
      <c r="B193" s="36" t="s">
        <v>12</v>
      </c>
      <c r="C193" s="209"/>
      <c r="D193" s="279"/>
      <c r="E193" s="209"/>
      <c r="F193" s="209"/>
      <c r="G193" s="209"/>
      <c r="H193" s="209"/>
      <c r="I193" s="209"/>
      <c r="J193" s="209"/>
      <c r="K193" s="209"/>
      <c r="L193" s="209"/>
      <c r="M193" s="209"/>
      <c r="N193" s="209"/>
      <c r="O193" s="209"/>
      <c r="P193" s="209"/>
      <c r="Q193" s="209"/>
      <c r="R193" s="209"/>
      <c r="S193" s="209"/>
      <c r="T193" s="209"/>
      <c r="U193" s="19"/>
      <c r="V193" s="19"/>
      <c r="W193" s="19"/>
      <c r="X193" s="37">
        <f t="shared" si="90"/>
        <v>0</v>
      </c>
      <c r="Y193" s="37">
        <f t="shared" si="91"/>
        <v>0</v>
      </c>
      <c r="Z193" s="37">
        <f t="shared" si="92"/>
        <v>0</v>
      </c>
      <c r="AA193" s="37">
        <f t="shared" si="93"/>
        <v>0</v>
      </c>
      <c r="AB193" s="37">
        <f t="shared" si="94"/>
        <v>0</v>
      </c>
      <c r="AC193" s="37">
        <f t="shared" si="95"/>
        <v>0</v>
      </c>
      <c r="AD193" s="38">
        <f t="shared" si="96"/>
        <v>0</v>
      </c>
      <c r="AE193" s="38">
        <f t="shared" si="97"/>
        <v>0</v>
      </c>
      <c r="AF193" s="38">
        <f t="shared" si="98"/>
        <v>0</v>
      </c>
      <c r="AG193" s="38">
        <f t="shared" si="99"/>
        <v>0</v>
      </c>
      <c r="AH193" s="38">
        <f t="shared" si="100"/>
        <v>0</v>
      </c>
      <c r="AI193" s="38">
        <f t="shared" si="101"/>
        <v>0</v>
      </c>
      <c r="AJ193" s="39">
        <f t="shared" si="102"/>
        <v>0</v>
      </c>
      <c r="AK193" s="39">
        <f t="shared" si="103"/>
        <v>0</v>
      </c>
      <c r="AL193" s="39">
        <f t="shared" si="104"/>
        <v>0</v>
      </c>
      <c r="AM193" s="39">
        <f t="shared" si="105"/>
        <v>0</v>
      </c>
      <c r="AN193" s="39">
        <f t="shared" si="106"/>
        <v>0</v>
      </c>
      <c r="AO193" s="39">
        <f t="shared" si="107"/>
        <v>0</v>
      </c>
      <c r="AP193" s="40">
        <f t="shared" si="108"/>
        <v>0</v>
      </c>
      <c r="AQ193" s="40">
        <f t="shared" si="109"/>
        <v>0</v>
      </c>
      <c r="AR193" s="40">
        <f t="shared" si="110"/>
        <v>0</v>
      </c>
      <c r="AS193" s="40">
        <f t="shared" si="111"/>
        <v>0</v>
      </c>
      <c r="AT193" s="40">
        <f t="shared" si="112"/>
        <v>0</v>
      </c>
      <c r="AU193" s="209"/>
      <c r="AV193" s="209"/>
      <c r="AW193" s="209"/>
      <c r="AX193" s="209"/>
      <c r="AY193" s="209"/>
      <c r="AZ193" s="209"/>
      <c r="BA193" s="209"/>
      <c r="BB193" s="209"/>
      <c r="BC193" s="209"/>
      <c r="BD193" s="209"/>
      <c r="BE193" s="209"/>
      <c r="BF193" s="209"/>
      <c r="BG193" s="209"/>
      <c r="BH193" s="209"/>
      <c r="BI193" s="209"/>
      <c r="BJ193" s="41">
        <f>IF(COUNTIF(AD193:AI193,0)=0,IF(COUNTIFS(AD193:AI193,"*F*")=0,SUM(LARGE(AD193:AI193,{1,2,3,4,5})),IF(COUNTIFS(AD193:AI193,"*F*")=1,SUM(LARGE(AD193:AI193,{1,2,3,4,5})),IF(COUNTIFS(AD193:AI193,"*F*")=2,"C",IF(COUNTIFS(AD193:AI193,"*F*")&gt;2,"F")))),IF(COUNTIFS(AD193:AH193,"*F*")=0,SUM(AD193:AH193),IF(COUNTIFS(AD193:AH193,"*F*")=1,"C",IF(COUNTIFS(AD193:AH193,"*F*")&gt;=2,"F"))))</f>
        <v>0</v>
      </c>
      <c r="BK193" s="42">
        <f t="shared" si="113"/>
        <v>0</v>
      </c>
    </row>
    <row r="194" spans="1:63" s="278" customFormat="1" ht="15" customHeight="1" x14ac:dyDescent="0.25">
      <c r="A194" s="35">
        <v>192</v>
      </c>
      <c r="B194" s="36" t="s">
        <v>12</v>
      </c>
      <c r="C194" s="209"/>
      <c r="D194" s="279"/>
      <c r="E194" s="209"/>
      <c r="F194" s="209"/>
      <c r="G194" s="209"/>
      <c r="H194" s="209"/>
      <c r="I194" s="209"/>
      <c r="J194" s="209"/>
      <c r="K194" s="209"/>
      <c r="L194" s="209"/>
      <c r="M194" s="209"/>
      <c r="N194" s="209"/>
      <c r="O194" s="209"/>
      <c r="P194" s="209"/>
      <c r="Q194" s="209"/>
      <c r="R194" s="209"/>
      <c r="S194" s="209"/>
      <c r="T194" s="209"/>
      <c r="U194" s="19"/>
      <c r="V194" s="19"/>
      <c r="W194" s="19"/>
      <c r="X194" s="37">
        <f t="shared" si="90"/>
        <v>0</v>
      </c>
      <c r="Y194" s="37">
        <f t="shared" si="91"/>
        <v>0</v>
      </c>
      <c r="Z194" s="37">
        <f t="shared" si="92"/>
        <v>0</v>
      </c>
      <c r="AA194" s="37">
        <f t="shared" si="93"/>
        <v>0</v>
      </c>
      <c r="AB194" s="37">
        <f t="shared" si="94"/>
        <v>0</v>
      </c>
      <c r="AC194" s="37">
        <f t="shared" si="95"/>
        <v>0</v>
      </c>
      <c r="AD194" s="38">
        <f t="shared" si="96"/>
        <v>0</v>
      </c>
      <c r="AE194" s="38">
        <f t="shared" si="97"/>
        <v>0</v>
      </c>
      <c r="AF194" s="38">
        <f t="shared" si="98"/>
        <v>0</v>
      </c>
      <c r="AG194" s="38">
        <f t="shared" si="99"/>
        <v>0</v>
      </c>
      <c r="AH194" s="38">
        <f t="shared" si="100"/>
        <v>0</v>
      </c>
      <c r="AI194" s="38">
        <f t="shared" si="101"/>
        <v>0</v>
      </c>
      <c r="AJ194" s="39">
        <f t="shared" si="102"/>
        <v>0</v>
      </c>
      <c r="AK194" s="39">
        <f t="shared" si="103"/>
        <v>0</v>
      </c>
      <c r="AL194" s="39">
        <f t="shared" si="104"/>
        <v>0</v>
      </c>
      <c r="AM194" s="39">
        <f t="shared" si="105"/>
        <v>0</v>
      </c>
      <c r="AN194" s="39">
        <f t="shared" si="106"/>
        <v>0</v>
      </c>
      <c r="AO194" s="39">
        <f t="shared" si="107"/>
        <v>0</v>
      </c>
      <c r="AP194" s="40">
        <f t="shared" si="108"/>
        <v>0</v>
      </c>
      <c r="AQ194" s="40">
        <f t="shared" si="109"/>
        <v>0</v>
      </c>
      <c r="AR194" s="40">
        <f t="shared" si="110"/>
        <v>0</v>
      </c>
      <c r="AS194" s="40">
        <f t="shared" si="111"/>
        <v>0</v>
      </c>
      <c r="AT194" s="40">
        <f t="shared" si="112"/>
        <v>0</v>
      </c>
      <c r="AU194" s="209"/>
      <c r="AV194" s="209"/>
      <c r="AW194" s="209"/>
      <c r="AX194" s="209"/>
      <c r="AY194" s="209"/>
      <c r="AZ194" s="209"/>
      <c r="BA194" s="209"/>
      <c r="BB194" s="209"/>
      <c r="BC194" s="209"/>
      <c r="BD194" s="209"/>
      <c r="BE194" s="209"/>
      <c r="BF194" s="209"/>
      <c r="BG194" s="209"/>
      <c r="BH194" s="209"/>
      <c r="BI194" s="209"/>
      <c r="BJ194" s="41">
        <f>IF(COUNTIF(AD194:AI194,0)=0,IF(COUNTIFS(AD194:AI194,"*F*")=0,SUM(LARGE(AD194:AI194,{1,2,3,4,5})),IF(COUNTIFS(AD194:AI194,"*F*")=1,SUM(LARGE(AD194:AI194,{1,2,3,4,5})),IF(COUNTIFS(AD194:AI194,"*F*")=2,"C",IF(COUNTIFS(AD194:AI194,"*F*")&gt;2,"F")))),IF(COUNTIFS(AD194:AH194,"*F*")=0,SUM(AD194:AH194),IF(COUNTIFS(AD194:AH194,"*F*")=1,"C",IF(COUNTIFS(AD194:AH194,"*F*")&gt;=2,"F"))))</f>
        <v>0</v>
      </c>
      <c r="BK194" s="42">
        <f t="shared" si="113"/>
        <v>0</v>
      </c>
    </row>
    <row r="195" spans="1:63" s="278" customFormat="1" ht="15" customHeight="1" x14ac:dyDescent="0.25">
      <c r="A195" s="35">
        <v>193</v>
      </c>
      <c r="B195" s="36" t="s">
        <v>12</v>
      </c>
      <c r="C195" s="209"/>
      <c r="D195" s="279"/>
      <c r="E195" s="209"/>
      <c r="F195" s="209"/>
      <c r="G195" s="209"/>
      <c r="H195" s="209"/>
      <c r="I195" s="209"/>
      <c r="J195" s="209"/>
      <c r="K195" s="209"/>
      <c r="L195" s="209"/>
      <c r="M195" s="209"/>
      <c r="N195" s="209"/>
      <c r="O195" s="209"/>
      <c r="P195" s="209"/>
      <c r="Q195" s="209"/>
      <c r="R195" s="209"/>
      <c r="S195" s="209"/>
      <c r="T195" s="209"/>
      <c r="U195" s="19"/>
      <c r="V195" s="19"/>
      <c r="W195" s="19"/>
      <c r="X195" s="37">
        <f t="shared" si="90"/>
        <v>0</v>
      </c>
      <c r="Y195" s="37">
        <f t="shared" si="91"/>
        <v>0</v>
      </c>
      <c r="Z195" s="37">
        <f t="shared" si="92"/>
        <v>0</v>
      </c>
      <c r="AA195" s="37">
        <f t="shared" si="93"/>
        <v>0</v>
      </c>
      <c r="AB195" s="37">
        <f t="shared" si="94"/>
        <v>0</v>
      </c>
      <c r="AC195" s="37">
        <f t="shared" si="95"/>
        <v>0</v>
      </c>
      <c r="AD195" s="38">
        <f t="shared" si="96"/>
        <v>0</v>
      </c>
      <c r="AE195" s="38">
        <f t="shared" si="97"/>
        <v>0</v>
      </c>
      <c r="AF195" s="38">
        <f t="shared" si="98"/>
        <v>0</v>
      </c>
      <c r="AG195" s="38">
        <f t="shared" si="99"/>
        <v>0</v>
      </c>
      <c r="AH195" s="38">
        <f t="shared" si="100"/>
        <v>0</v>
      </c>
      <c r="AI195" s="38">
        <f t="shared" si="101"/>
        <v>0</v>
      </c>
      <c r="AJ195" s="39">
        <f t="shared" si="102"/>
        <v>0</v>
      </c>
      <c r="AK195" s="39">
        <f t="shared" si="103"/>
        <v>0</v>
      </c>
      <c r="AL195" s="39">
        <f t="shared" si="104"/>
        <v>0</v>
      </c>
      <c r="AM195" s="39">
        <f t="shared" si="105"/>
        <v>0</v>
      </c>
      <c r="AN195" s="39">
        <f t="shared" si="106"/>
        <v>0</v>
      </c>
      <c r="AO195" s="39">
        <f t="shared" si="107"/>
        <v>0</v>
      </c>
      <c r="AP195" s="40">
        <f t="shared" si="108"/>
        <v>0</v>
      </c>
      <c r="AQ195" s="40">
        <f t="shared" si="109"/>
        <v>0</v>
      </c>
      <c r="AR195" s="40">
        <f t="shared" si="110"/>
        <v>0</v>
      </c>
      <c r="AS195" s="40">
        <f t="shared" si="111"/>
        <v>0</v>
      </c>
      <c r="AT195" s="40">
        <f t="shared" si="112"/>
        <v>0</v>
      </c>
      <c r="AU195" s="209"/>
      <c r="AV195" s="209"/>
      <c r="AW195" s="209"/>
      <c r="AX195" s="209"/>
      <c r="AY195" s="209"/>
      <c r="AZ195" s="209"/>
      <c r="BA195" s="209"/>
      <c r="BB195" s="209"/>
      <c r="BC195" s="209"/>
      <c r="BD195" s="209"/>
      <c r="BE195" s="209"/>
      <c r="BF195" s="209"/>
      <c r="BG195" s="209"/>
      <c r="BH195" s="209"/>
      <c r="BI195" s="209"/>
      <c r="BJ195" s="41">
        <f>IF(COUNTIF(AD195:AI195,0)=0,IF(COUNTIFS(AD195:AI195,"*F*")=0,SUM(LARGE(AD195:AI195,{1,2,3,4,5})),IF(COUNTIFS(AD195:AI195,"*F*")=1,SUM(LARGE(AD195:AI195,{1,2,3,4,5})),IF(COUNTIFS(AD195:AI195,"*F*")=2,"C",IF(COUNTIFS(AD195:AI195,"*F*")&gt;2,"F")))),IF(COUNTIFS(AD195:AH195,"*F*")=0,SUM(AD195:AH195),IF(COUNTIFS(AD195:AH195,"*F*")=1,"C",IF(COUNTIFS(AD195:AH195,"*F*")&gt;=2,"F"))))</f>
        <v>0</v>
      </c>
      <c r="BK195" s="42">
        <f t="shared" si="113"/>
        <v>0</v>
      </c>
    </row>
    <row r="196" spans="1:63" s="278" customFormat="1" ht="15" customHeight="1" x14ac:dyDescent="0.25">
      <c r="A196" s="35">
        <v>194</v>
      </c>
      <c r="B196" s="36" t="s">
        <v>12</v>
      </c>
      <c r="C196" s="209"/>
      <c r="D196" s="279"/>
      <c r="E196" s="209"/>
      <c r="F196" s="209"/>
      <c r="G196" s="209"/>
      <c r="H196" s="209"/>
      <c r="I196" s="209"/>
      <c r="J196" s="209"/>
      <c r="K196" s="209"/>
      <c r="L196" s="209"/>
      <c r="M196" s="209"/>
      <c r="N196" s="209"/>
      <c r="O196" s="209"/>
      <c r="P196" s="209"/>
      <c r="Q196" s="209"/>
      <c r="R196" s="209"/>
      <c r="S196" s="209"/>
      <c r="T196" s="209"/>
      <c r="U196" s="19"/>
      <c r="V196" s="19"/>
      <c r="W196" s="19"/>
      <c r="X196" s="37">
        <f t="shared" si="90"/>
        <v>0</v>
      </c>
      <c r="Y196" s="37">
        <f t="shared" si="91"/>
        <v>0</v>
      </c>
      <c r="Z196" s="37">
        <f t="shared" si="92"/>
        <v>0</v>
      </c>
      <c r="AA196" s="37">
        <f t="shared" si="93"/>
        <v>0</v>
      </c>
      <c r="AB196" s="37">
        <f t="shared" si="94"/>
        <v>0</v>
      </c>
      <c r="AC196" s="37">
        <f t="shared" si="95"/>
        <v>0</v>
      </c>
      <c r="AD196" s="38">
        <f t="shared" si="96"/>
        <v>0</v>
      </c>
      <c r="AE196" s="38">
        <f t="shared" si="97"/>
        <v>0</v>
      </c>
      <c r="AF196" s="38">
        <f t="shared" si="98"/>
        <v>0</v>
      </c>
      <c r="AG196" s="38">
        <f t="shared" si="99"/>
        <v>0</v>
      </c>
      <c r="AH196" s="38">
        <f t="shared" si="100"/>
        <v>0</v>
      </c>
      <c r="AI196" s="38">
        <f t="shared" si="101"/>
        <v>0</v>
      </c>
      <c r="AJ196" s="39">
        <f t="shared" si="102"/>
        <v>0</v>
      </c>
      <c r="AK196" s="39">
        <f t="shared" si="103"/>
        <v>0</v>
      </c>
      <c r="AL196" s="39">
        <f t="shared" si="104"/>
        <v>0</v>
      </c>
      <c r="AM196" s="39">
        <f t="shared" si="105"/>
        <v>0</v>
      </c>
      <c r="AN196" s="39">
        <f t="shared" si="106"/>
        <v>0</v>
      </c>
      <c r="AO196" s="39">
        <f t="shared" si="107"/>
        <v>0</v>
      </c>
      <c r="AP196" s="40">
        <f t="shared" si="108"/>
        <v>0</v>
      </c>
      <c r="AQ196" s="40">
        <f t="shared" si="109"/>
        <v>0</v>
      </c>
      <c r="AR196" s="40">
        <f t="shared" si="110"/>
        <v>0</v>
      </c>
      <c r="AS196" s="40">
        <f t="shared" si="111"/>
        <v>0</v>
      </c>
      <c r="AT196" s="40">
        <f t="shared" si="112"/>
        <v>0</v>
      </c>
      <c r="AU196" s="209"/>
      <c r="AV196" s="209"/>
      <c r="AW196" s="209"/>
      <c r="AX196" s="209"/>
      <c r="AY196" s="209"/>
      <c r="AZ196" s="209"/>
      <c r="BA196" s="209"/>
      <c r="BB196" s="209"/>
      <c r="BC196" s="209"/>
      <c r="BD196" s="209"/>
      <c r="BE196" s="209"/>
      <c r="BF196" s="209"/>
      <c r="BG196" s="209"/>
      <c r="BH196" s="209"/>
      <c r="BI196" s="209"/>
      <c r="BJ196" s="41">
        <f>IF(COUNTIF(AD196:AI196,0)=0,IF(COUNTIFS(AD196:AI196,"*F*")=0,SUM(LARGE(AD196:AI196,{1,2,3,4,5})),IF(COUNTIFS(AD196:AI196,"*F*")=1,SUM(LARGE(AD196:AI196,{1,2,3,4,5})),IF(COUNTIFS(AD196:AI196,"*F*")=2,"C",IF(COUNTIFS(AD196:AI196,"*F*")&gt;2,"F")))),IF(COUNTIFS(AD196:AH196,"*F*")=0,SUM(AD196:AH196),IF(COUNTIFS(AD196:AH196,"*F*")=1,"C",IF(COUNTIFS(AD196:AH196,"*F*")&gt;=2,"F"))))</f>
        <v>0</v>
      </c>
      <c r="BK196" s="42">
        <f t="shared" si="113"/>
        <v>0</v>
      </c>
    </row>
    <row r="197" spans="1:63" s="278" customFormat="1" ht="15" customHeight="1" x14ac:dyDescent="0.25">
      <c r="A197" s="35">
        <v>195</v>
      </c>
      <c r="B197" s="36" t="s">
        <v>12</v>
      </c>
      <c r="C197" s="209"/>
      <c r="D197" s="279"/>
      <c r="E197" s="209"/>
      <c r="F197" s="209"/>
      <c r="G197" s="209"/>
      <c r="H197" s="209"/>
      <c r="I197" s="209"/>
      <c r="J197" s="209"/>
      <c r="K197" s="209"/>
      <c r="L197" s="209"/>
      <c r="M197" s="209"/>
      <c r="N197" s="209"/>
      <c r="O197" s="209"/>
      <c r="P197" s="209"/>
      <c r="Q197" s="209"/>
      <c r="R197" s="209"/>
      <c r="S197" s="209"/>
      <c r="T197" s="209"/>
      <c r="U197" s="19"/>
      <c r="V197" s="19"/>
      <c r="W197" s="19"/>
      <c r="X197" s="37">
        <f t="shared" si="90"/>
        <v>0</v>
      </c>
      <c r="Y197" s="37">
        <f t="shared" si="91"/>
        <v>0</v>
      </c>
      <c r="Z197" s="37">
        <f t="shared" si="92"/>
        <v>0</v>
      </c>
      <c r="AA197" s="37">
        <f t="shared" si="93"/>
        <v>0</v>
      </c>
      <c r="AB197" s="37">
        <f t="shared" si="94"/>
        <v>0</v>
      </c>
      <c r="AC197" s="37">
        <f t="shared" si="95"/>
        <v>0</v>
      </c>
      <c r="AD197" s="38">
        <f t="shared" si="96"/>
        <v>0</v>
      </c>
      <c r="AE197" s="38">
        <f t="shared" si="97"/>
        <v>0</v>
      </c>
      <c r="AF197" s="38">
        <f t="shared" si="98"/>
        <v>0</v>
      </c>
      <c r="AG197" s="38">
        <f t="shared" si="99"/>
        <v>0</v>
      </c>
      <c r="AH197" s="38">
        <f t="shared" si="100"/>
        <v>0</v>
      </c>
      <c r="AI197" s="38">
        <f t="shared" si="101"/>
        <v>0</v>
      </c>
      <c r="AJ197" s="39">
        <f t="shared" si="102"/>
        <v>0</v>
      </c>
      <c r="AK197" s="39">
        <f t="shared" si="103"/>
        <v>0</v>
      </c>
      <c r="AL197" s="39">
        <f t="shared" si="104"/>
        <v>0</v>
      </c>
      <c r="AM197" s="39">
        <f t="shared" si="105"/>
        <v>0</v>
      </c>
      <c r="AN197" s="39">
        <f t="shared" si="106"/>
        <v>0</v>
      </c>
      <c r="AO197" s="39">
        <f t="shared" si="107"/>
        <v>0</v>
      </c>
      <c r="AP197" s="40">
        <f t="shared" si="108"/>
        <v>0</v>
      </c>
      <c r="AQ197" s="40">
        <f t="shared" si="109"/>
        <v>0</v>
      </c>
      <c r="AR197" s="40">
        <f t="shared" si="110"/>
        <v>0</v>
      </c>
      <c r="AS197" s="40">
        <f t="shared" si="111"/>
        <v>0</v>
      </c>
      <c r="AT197" s="40">
        <f t="shared" si="112"/>
        <v>0</v>
      </c>
      <c r="AU197" s="209"/>
      <c r="AV197" s="209"/>
      <c r="AW197" s="209"/>
      <c r="AX197" s="209"/>
      <c r="AY197" s="209"/>
      <c r="AZ197" s="209"/>
      <c r="BA197" s="209"/>
      <c r="BB197" s="209"/>
      <c r="BC197" s="209"/>
      <c r="BD197" s="209"/>
      <c r="BE197" s="209"/>
      <c r="BF197" s="209"/>
      <c r="BG197" s="209"/>
      <c r="BH197" s="209"/>
      <c r="BI197" s="209"/>
      <c r="BJ197" s="41">
        <f>IF(COUNTIF(AD197:AI197,0)=0,IF(COUNTIFS(AD197:AI197,"*F*")=0,SUM(LARGE(AD197:AI197,{1,2,3,4,5})),IF(COUNTIFS(AD197:AI197,"*F*")=1,SUM(LARGE(AD197:AI197,{1,2,3,4,5})),IF(COUNTIFS(AD197:AI197,"*F*")=2,"C",IF(COUNTIFS(AD197:AI197,"*F*")&gt;2,"F")))),IF(COUNTIFS(AD197:AH197,"*F*")=0,SUM(AD197:AH197),IF(COUNTIFS(AD197:AH197,"*F*")=1,"C",IF(COUNTIFS(AD197:AH197,"*F*")&gt;=2,"F"))))</f>
        <v>0</v>
      </c>
      <c r="BK197" s="42">
        <f t="shared" si="113"/>
        <v>0</v>
      </c>
    </row>
    <row r="198" spans="1:63" s="278" customFormat="1" ht="15" customHeight="1" x14ac:dyDescent="0.25">
      <c r="A198" s="35">
        <v>196</v>
      </c>
      <c r="B198" s="36" t="s">
        <v>12</v>
      </c>
      <c r="C198" s="209"/>
      <c r="D198" s="279"/>
      <c r="E198" s="209"/>
      <c r="F198" s="209"/>
      <c r="G198" s="209"/>
      <c r="H198" s="209"/>
      <c r="I198" s="209"/>
      <c r="J198" s="209"/>
      <c r="K198" s="209"/>
      <c r="L198" s="209"/>
      <c r="M198" s="209"/>
      <c r="N198" s="209"/>
      <c r="O198" s="209"/>
      <c r="P198" s="209"/>
      <c r="Q198" s="209"/>
      <c r="R198" s="209"/>
      <c r="S198" s="209"/>
      <c r="T198" s="209"/>
      <c r="U198" s="19"/>
      <c r="V198" s="19"/>
      <c r="W198" s="19"/>
      <c r="X198" s="37">
        <f t="shared" si="90"/>
        <v>0</v>
      </c>
      <c r="Y198" s="37">
        <f t="shared" si="91"/>
        <v>0</v>
      </c>
      <c r="Z198" s="37">
        <f t="shared" si="92"/>
        <v>0</v>
      </c>
      <c r="AA198" s="37">
        <f t="shared" si="93"/>
        <v>0</v>
      </c>
      <c r="AB198" s="37">
        <f t="shared" si="94"/>
        <v>0</v>
      </c>
      <c r="AC198" s="37">
        <f t="shared" si="95"/>
        <v>0</v>
      </c>
      <c r="AD198" s="38">
        <f t="shared" si="96"/>
        <v>0</v>
      </c>
      <c r="AE198" s="38">
        <f t="shared" si="97"/>
        <v>0</v>
      </c>
      <c r="AF198" s="38">
        <f t="shared" si="98"/>
        <v>0</v>
      </c>
      <c r="AG198" s="38">
        <f t="shared" si="99"/>
        <v>0</v>
      </c>
      <c r="AH198" s="38">
        <f t="shared" si="100"/>
        <v>0</v>
      </c>
      <c r="AI198" s="38">
        <f t="shared" si="101"/>
        <v>0</v>
      </c>
      <c r="AJ198" s="39">
        <f t="shared" si="102"/>
        <v>0</v>
      </c>
      <c r="AK198" s="39">
        <f t="shared" si="103"/>
        <v>0</v>
      </c>
      <c r="AL198" s="39">
        <f t="shared" si="104"/>
        <v>0</v>
      </c>
      <c r="AM198" s="39">
        <f t="shared" si="105"/>
        <v>0</v>
      </c>
      <c r="AN198" s="39">
        <f t="shared" si="106"/>
        <v>0</v>
      </c>
      <c r="AO198" s="39">
        <f t="shared" si="107"/>
        <v>0</v>
      </c>
      <c r="AP198" s="40">
        <f t="shared" si="108"/>
        <v>0</v>
      </c>
      <c r="AQ198" s="40">
        <f t="shared" si="109"/>
        <v>0</v>
      </c>
      <c r="AR198" s="40">
        <f t="shared" si="110"/>
        <v>0</v>
      </c>
      <c r="AS198" s="40">
        <f t="shared" si="111"/>
        <v>0</v>
      </c>
      <c r="AT198" s="40">
        <f t="shared" si="112"/>
        <v>0</v>
      </c>
      <c r="AU198" s="209"/>
      <c r="AV198" s="209"/>
      <c r="AW198" s="209"/>
      <c r="AX198" s="209"/>
      <c r="AY198" s="209"/>
      <c r="AZ198" s="209"/>
      <c r="BA198" s="209"/>
      <c r="BB198" s="209"/>
      <c r="BC198" s="209"/>
      <c r="BD198" s="209"/>
      <c r="BE198" s="209"/>
      <c r="BF198" s="209"/>
      <c r="BG198" s="209"/>
      <c r="BH198" s="209"/>
      <c r="BI198" s="209"/>
      <c r="BJ198" s="41">
        <f>IF(COUNTIF(AD198:AI198,0)=0,IF(COUNTIFS(AD198:AI198,"*F*")=0,SUM(LARGE(AD198:AI198,{1,2,3,4,5})),IF(COUNTIFS(AD198:AI198,"*F*")=1,SUM(LARGE(AD198:AI198,{1,2,3,4,5})),IF(COUNTIFS(AD198:AI198,"*F*")=2,"C",IF(COUNTIFS(AD198:AI198,"*F*")&gt;2,"F")))),IF(COUNTIFS(AD198:AH198,"*F*")=0,SUM(AD198:AH198),IF(COUNTIFS(AD198:AH198,"*F*")=1,"C",IF(COUNTIFS(AD198:AH198,"*F*")&gt;=2,"F"))))</f>
        <v>0</v>
      </c>
      <c r="BK198" s="42">
        <f t="shared" si="113"/>
        <v>0</v>
      </c>
    </row>
    <row r="199" spans="1:63" s="278" customFormat="1" ht="15" customHeight="1" x14ac:dyDescent="0.25">
      <c r="A199" s="35">
        <v>197</v>
      </c>
      <c r="B199" s="36" t="s">
        <v>12</v>
      </c>
      <c r="C199" s="209"/>
      <c r="D199" s="279"/>
      <c r="E199" s="209"/>
      <c r="F199" s="209"/>
      <c r="G199" s="209"/>
      <c r="H199" s="209"/>
      <c r="I199" s="209"/>
      <c r="J199" s="209"/>
      <c r="K199" s="209"/>
      <c r="L199" s="209"/>
      <c r="M199" s="209"/>
      <c r="N199" s="209"/>
      <c r="O199" s="209"/>
      <c r="P199" s="209"/>
      <c r="Q199" s="209"/>
      <c r="R199" s="209"/>
      <c r="S199" s="209"/>
      <c r="T199" s="209"/>
      <c r="U199" s="19"/>
      <c r="V199" s="19"/>
      <c r="W199" s="19"/>
      <c r="X199" s="37">
        <f t="shared" si="90"/>
        <v>0</v>
      </c>
      <c r="Y199" s="37">
        <f t="shared" si="91"/>
        <v>0</v>
      </c>
      <c r="Z199" s="37">
        <f t="shared" si="92"/>
        <v>0</v>
      </c>
      <c r="AA199" s="37">
        <f t="shared" si="93"/>
        <v>0</v>
      </c>
      <c r="AB199" s="37">
        <f t="shared" si="94"/>
        <v>0</v>
      </c>
      <c r="AC199" s="37">
        <f t="shared" si="95"/>
        <v>0</v>
      </c>
      <c r="AD199" s="38">
        <f t="shared" si="96"/>
        <v>0</v>
      </c>
      <c r="AE199" s="38">
        <f t="shared" si="97"/>
        <v>0</v>
      </c>
      <c r="AF199" s="38">
        <f t="shared" si="98"/>
        <v>0</v>
      </c>
      <c r="AG199" s="38">
        <f t="shared" si="99"/>
        <v>0</v>
      </c>
      <c r="AH199" s="38">
        <f t="shared" si="100"/>
        <v>0</v>
      </c>
      <c r="AI199" s="38">
        <f t="shared" si="101"/>
        <v>0</v>
      </c>
      <c r="AJ199" s="39">
        <f t="shared" si="102"/>
        <v>0</v>
      </c>
      <c r="AK199" s="39">
        <f t="shared" si="103"/>
        <v>0</v>
      </c>
      <c r="AL199" s="39">
        <f t="shared" si="104"/>
        <v>0</v>
      </c>
      <c r="AM199" s="39">
        <f t="shared" si="105"/>
        <v>0</v>
      </c>
      <c r="AN199" s="39">
        <f t="shared" si="106"/>
        <v>0</v>
      </c>
      <c r="AO199" s="39">
        <f t="shared" si="107"/>
        <v>0</v>
      </c>
      <c r="AP199" s="40">
        <f t="shared" si="108"/>
        <v>0</v>
      </c>
      <c r="AQ199" s="40">
        <f t="shared" si="109"/>
        <v>0</v>
      </c>
      <c r="AR199" s="40">
        <f t="shared" si="110"/>
        <v>0</v>
      </c>
      <c r="AS199" s="40">
        <f t="shared" si="111"/>
        <v>0</v>
      </c>
      <c r="AT199" s="40">
        <f t="shared" si="112"/>
        <v>0</v>
      </c>
      <c r="AU199" s="209"/>
      <c r="AV199" s="209"/>
      <c r="AW199" s="209"/>
      <c r="AX199" s="209"/>
      <c r="AY199" s="209"/>
      <c r="AZ199" s="209"/>
      <c r="BA199" s="209"/>
      <c r="BB199" s="209"/>
      <c r="BC199" s="209"/>
      <c r="BD199" s="209"/>
      <c r="BE199" s="209"/>
      <c r="BF199" s="209"/>
      <c r="BG199" s="209"/>
      <c r="BH199" s="209"/>
      <c r="BI199" s="209"/>
      <c r="BJ199" s="41">
        <f>IF(COUNTIF(AD199:AI199,0)=0,IF(COUNTIFS(AD199:AI199,"*F*")=0,SUM(LARGE(AD199:AI199,{1,2,3,4,5})),IF(COUNTIFS(AD199:AI199,"*F*")=1,SUM(LARGE(AD199:AI199,{1,2,3,4,5})),IF(COUNTIFS(AD199:AI199,"*F*")=2,"C",IF(COUNTIFS(AD199:AI199,"*F*")&gt;2,"F")))),IF(COUNTIFS(AD199:AH199,"*F*")=0,SUM(AD199:AH199),IF(COUNTIFS(AD199:AH199,"*F*")=1,"C",IF(COUNTIFS(AD199:AH199,"*F*")&gt;=2,"F"))))</f>
        <v>0</v>
      </c>
      <c r="BK199" s="42">
        <f t="shared" si="113"/>
        <v>0</v>
      </c>
    </row>
    <row r="200" spans="1:63" s="278" customFormat="1" ht="15" customHeight="1" x14ac:dyDescent="0.25">
      <c r="A200" s="35">
        <v>198</v>
      </c>
      <c r="B200" s="36" t="s">
        <v>12</v>
      </c>
      <c r="C200" s="209"/>
      <c r="D200" s="279"/>
      <c r="E200" s="209"/>
      <c r="F200" s="209"/>
      <c r="G200" s="209"/>
      <c r="H200" s="209"/>
      <c r="I200" s="209"/>
      <c r="J200" s="209"/>
      <c r="K200" s="209"/>
      <c r="L200" s="209"/>
      <c r="M200" s="209"/>
      <c r="N200" s="209"/>
      <c r="O200" s="209"/>
      <c r="P200" s="209"/>
      <c r="Q200" s="209"/>
      <c r="R200" s="209"/>
      <c r="S200" s="209"/>
      <c r="T200" s="209"/>
      <c r="U200" s="19"/>
      <c r="V200" s="19"/>
      <c r="W200" s="19"/>
      <c r="X200" s="37">
        <f t="shared" si="90"/>
        <v>0</v>
      </c>
      <c r="Y200" s="37">
        <f t="shared" si="91"/>
        <v>0</v>
      </c>
      <c r="Z200" s="37">
        <f t="shared" si="92"/>
        <v>0</v>
      </c>
      <c r="AA200" s="37">
        <f t="shared" si="93"/>
        <v>0</v>
      </c>
      <c r="AB200" s="37">
        <f t="shared" si="94"/>
        <v>0</v>
      </c>
      <c r="AC200" s="37">
        <f t="shared" si="95"/>
        <v>0</v>
      </c>
      <c r="AD200" s="38">
        <f t="shared" si="96"/>
        <v>0</v>
      </c>
      <c r="AE200" s="38">
        <f t="shared" si="97"/>
        <v>0</v>
      </c>
      <c r="AF200" s="38">
        <f t="shared" si="98"/>
        <v>0</v>
      </c>
      <c r="AG200" s="38">
        <f t="shared" si="99"/>
        <v>0</v>
      </c>
      <c r="AH200" s="38">
        <f t="shared" si="100"/>
        <v>0</v>
      </c>
      <c r="AI200" s="38">
        <f t="shared" si="101"/>
        <v>0</v>
      </c>
      <c r="AJ200" s="39">
        <f t="shared" si="102"/>
        <v>0</v>
      </c>
      <c r="AK200" s="39">
        <f t="shared" si="103"/>
        <v>0</v>
      </c>
      <c r="AL200" s="39">
        <f t="shared" si="104"/>
        <v>0</v>
      </c>
      <c r="AM200" s="39">
        <f t="shared" si="105"/>
        <v>0</v>
      </c>
      <c r="AN200" s="39">
        <f t="shared" si="106"/>
        <v>0</v>
      </c>
      <c r="AO200" s="39">
        <f t="shared" si="107"/>
        <v>0</v>
      </c>
      <c r="AP200" s="40">
        <f t="shared" si="108"/>
        <v>0</v>
      </c>
      <c r="AQ200" s="40">
        <f t="shared" si="109"/>
        <v>0</v>
      </c>
      <c r="AR200" s="40">
        <f t="shared" si="110"/>
        <v>0</v>
      </c>
      <c r="AS200" s="40">
        <f t="shared" si="111"/>
        <v>0</v>
      </c>
      <c r="AT200" s="40">
        <f t="shared" si="112"/>
        <v>0</v>
      </c>
      <c r="AU200" s="209"/>
      <c r="AV200" s="209"/>
      <c r="AW200" s="209"/>
      <c r="AX200" s="209"/>
      <c r="AY200" s="209"/>
      <c r="AZ200" s="209"/>
      <c r="BA200" s="209"/>
      <c r="BB200" s="209"/>
      <c r="BC200" s="209"/>
      <c r="BD200" s="209"/>
      <c r="BE200" s="209"/>
      <c r="BF200" s="209"/>
      <c r="BG200" s="209"/>
      <c r="BH200" s="209"/>
      <c r="BI200" s="209"/>
      <c r="BJ200" s="41">
        <f>IF(COUNTIF(AD200:AI200,0)=0,IF(COUNTIFS(AD200:AI200,"*F*")=0,SUM(LARGE(AD200:AI200,{1,2,3,4,5})),IF(COUNTIFS(AD200:AI200,"*F*")=1,SUM(LARGE(AD200:AI200,{1,2,3,4,5})),IF(COUNTIFS(AD200:AI200,"*F*")=2,"C",IF(COUNTIFS(AD200:AI200,"*F*")&gt;2,"F")))),IF(COUNTIFS(AD200:AH200,"*F*")=0,SUM(AD200:AH200),IF(COUNTIFS(AD200:AH200,"*F*")=1,"C",IF(COUNTIFS(AD200:AH200,"*F*")&gt;=2,"F"))))</f>
        <v>0</v>
      </c>
      <c r="BK200" s="42">
        <f t="shared" si="113"/>
        <v>0</v>
      </c>
    </row>
    <row r="201" spans="1:63" s="278" customFormat="1" ht="15" customHeight="1" x14ac:dyDescent="0.25">
      <c r="A201" s="35">
        <v>199</v>
      </c>
      <c r="B201" s="36" t="s">
        <v>12</v>
      </c>
      <c r="C201" s="209"/>
      <c r="D201" s="279"/>
      <c r="E201" s="209"/>
      <c r="F201" s="209"/>
      <c r="G201" s="209"/>
      <c r="H201" s="209"/>
      <c r="I201" s="209"/>
      <c r="J201" s="209"/>
      <c r="K201" s="209"/>
      <c r="L201" s="209"/>
      <c r="M201" s="209"/>
      <c r="N201" s="209"/>
      <c r="O201" s="209"/>
      <c r="P201" s="209"/>
      <c r="Q201" s="209"/>
      <c r="R201" s="209"/>
      <c r="S201" s="209"/>
      <c r="T201" s="209"/>
      <c r="U201" s="19"/>
      <c r="V201" s="19"/>
      <c r="W201" s="19"/>
      <c r="X201" s="37">
        <f t="shared" si="90"/>
        <v>0</v>
      </c>
      <c r="Y201" s="37">
        <f t="shared" si="91"/>
        <v>0</v>
      </c>
      <c r="Z201" s="37">
        <f t="shared" si="92"/>
        <v>0</v>
      </c>
      <c r="AA201" s="37">
        <f t="shared" si="93"/>
        <v>0</v>
      </c>
      <c r="AB201" s="37">
        <f t="shared" si="94"/>
        <v>0</v>
      </c>
      <c r="AC201" s="37">
        <f t="shared" si="95"/>
        <v>0</v>
      </c>
      <c r="AD201" s="38">
        <f t="shared" si="96"/>
        <v>0</v>
      </c>
      <c r="AE201" s="38">
        <f t="shared" si="97"/>
        <v>0</v>
      </c>
      <c r="AF201" s="38">
        <f t="shared" si="98"/>
        <v>0</v>
      </c>
      <c r="AG201" s="38">
        <f t="shared" si="99"/>
        <v>0</v>
      </c>
      <c r="AH201" s="38">
        <f t="shared" si="100"/>
        <v>0</v>
      </c>
      <c r="AI201" s="38">
        <f t="shared" si="101"/>
        <v>0</v>
      </c>
      <c r="AJ201" s="39">
        <f t="shared" si="102"/>
        <v>0</v>
      </c>
      <c r="AK201" s="39">
        <f t="shared" si="103"/>
        <v>0</v>
      </c>
      <c r="AL201" s="39">
        <f t="shared" si="104"/>
        <v>0</v>
      </c>
      <c r="AM201" s="39">
        <f t="shared" si="105"/>
        <v>0</v>
      </c>
      <c r="AN201" s="39">
        <f t="shared" si="106"/>
        <v>0</v>
      </c>
      <c r="AO201" s="39">
        <f t="shared" si="107"/>
        <v>0</v>
      </c>
      <c r="AP201" s="40">
        <f t="shared" si="108"/>
        <v>0</v>
      </c>
      <c r="AQ201" s="40">
        <f t="shared" si="109"/>
        <v>0</v>
      </c>
      <c r="AR201" s="40">
        <f t="shared" si="110"/>
        <v>0</v>
      </c>
      <c r="AS201" s="40">
        <f t="shared" si="111"/>
        <v>0</v>
      </c>
      <c r="AT201" s="40">
        <f t="shared" si="112"/>
        <v>0</v>
      </c>
      <c r="AU201" s="209"/>
      <c r="AV201" s="209"/>
      <c r="AW201" s="209"/>
      <c r="AX201" s="209"/>
      <c r="AY201" s="209"/>
      <c r="AZ201" s="209"/>
      <c r="BA201" s="209"/>
      <c r="BB201" s="209"/>
      <c r="BC201" s="209"/>
      <c r="BD201" s="209"/>
      <c r="BE201" s="209"/>
      <c r="BF201" s="209"/>
      <c r="BG201" s="209"/>
      <c r="BH201" s="209"/>
      <c r="BI201" s="209"/>
      <c r="BJ201" s="41">
        <f>IF(COUNTIF(AD201:AI201,0)=0,IF(COUNTIFS(AD201:AI201,"*F*")=0,SUM(LARGE(AD201:AI201,{1,2,3,4,5})),IF(COUNTIFS(AD201:AI201,"*F*")=1,SUM(LARGE(AD201:AI201,{1,2,3,4,5})),IF(COUNTIFS(AD201:AI201,"*F*")=2,"C",IF(COUNTIFS(AD201:AI201,"*F*")&gt;2,"F")))),IF(COUNTIFS(AD201:AH201,"*F*")=0,SUM(AD201:AH201),IF(COUNTIFS(AD201:AH201,"*F*")=1,"C",IF(COUNTIFS(AD201:AH201,"*F*")&gt;=2,"F"))))</f>
        <v>0</v>
      </c>
      <c r="BK201" s="42">
        <f t="shared" si="113"/>
        <v>0</v>
      </c>
    </row>
    <row r="202" spans="1:63" s="278" customFormat="1" ht="15" customHeight="1" x14ac:dyDescent="0.25">
      <c r="A202" s="35">
        <v>200</v>
      </c>
      <c r="B202" s="36" t="s">
        <v>12</v>
      </c>
      <c r="C202" s="209"/>
      <c r="D202" s="279"/>
      <c r="E202" s="209"/>
      <c r="F202" s="209"/>
      <c r="G202" s="209"/>
      <c r="H202" s="209"/>
      <c r="I202" s="209"/>
      <c r="J202" s="209"/>
      <c r="K202" s="209"/>
      <c r="L202" s="209"/>
      <c r="M202" s="209"/>
      <c r="N202" s="209"/>
      <c r="O202" s="209"/>
      <c r="P202" s="209"/>
      <c r="Q202" s="209"/>
      <c r="R202" s="209"/>
      <c r="S202" s="209"/>
      <c r="T202" s="209"/>
      <c r="U202" s="19"/>
      <c r="V202" s="19"/>
      <c r="W202" s="19"/>
      <c r="X202" s="37">
        <f t="shared" si="90"/>
        <v>0</v>
      </c>
      <c r="Y202" s="37">
        <f t="shared" si="91"/>
        <v>0</v>
      </c>
      <c r="Z202" s="37">
        <f t="shared" si="92"/>
        <v>0</v>
      </c>
      <c r="AA202" s="37">
        <f t="shared" si="93"/>
        <v>0</v>
      </c>
      <c r="AB202" s="37">
        <f t="shared" si="94"/>
        <v>0</v>
      </c>
      <c r="AC202" s="37">
        <f t="shared" si="95"/>
        <v>0</v>
      </c>
      <c r="AD202" s="38">
        <f t="shared" si="96"/>
        <v>0</v>
      </c>
      <c r="AE202" s="38">
        <f t="shared" si="97"/>
        <v>0</v>
      </c>
      <c r="AF202" s="38">
        <f t="shared" si="98"/>
        <v>0</v>
      </c>
      <c r="AG202" s="38">
        <f t="shared" si="99"/>
        <v>0</v>
      </c>
      <c r="AH202" s="38">
        <f t="shared" si="100"/>
        <v>0</v>
      </c>
      <c r="AI202" s="38">
        <f t="shared" si="101"/>
        <v>0</v>
      </c>
      <c r="AJ202" s="39">
        <f t="shared" si="102"/>
        <v>0</v>
      </c>
      <c r="AK202" s="39">
        <f t="shared" si="103"/>
        <v>0</v>
      </c>
      <c r="AL202" s="39">
        <f t="shared" si="104"/>
        <v>0</v>
      </c>
      <c r="AM202" s="39">
        <f t="shared" si="105"/>
        <v>0</v>
      </c>
      <c r="AN202" s="39">
        <f t="shared" si="106"/>
        <v>0</v>
      </c>
      <c r="AO202" s="39">
        <f t="shared" si="107"/>
        <v>0</v>
      </c>
      <c r="AP202" s="40">
        <f t="shared" si="108"/>
        <v>0</v>
      </c>
      <c r="AQ202" s="40">
        <f t="shared" si="109"/>
        <v>0</v>
      </c>
      <c r="AR202" s="40">
        <f t="shared" si="110"/>
        <v>0</v>
      </c>
      <c r="AS202" s="40">
        <f t="shared" si="111"/>
        <v>0</v>
      </c>
      <c r="AT202" s="40">
        <f t="shared" si="112"/>
        <v>0</v>
      </c>
      <c r="AU202" s="209"/>
      <c r="AV202" s="209"/>
      <c r="AW202" s="209"/>
      <c r="AX202" s="209"/>
      <c r="AY202" s="209"/>
      <c r="AZ202" s="209"/>
      <c r="BA202" s="209"/>
      <c r="BB202" s="209"/>
      <c r="BC202" s="209"/>
      <c r="BD202" s="209"/>
      <c r="BE202" s="209"/>
      <c r="BF202" s="209"/>
      <c r="BG202" s="209"/>
      <c r="BH202" s="209"/>
      <c r="BI202" s="209"/>
      <c r="BJ202" s="41">
        <f>IF(COUNTIF(AD202:AI202,0)=0,IF(COUNTIFS(AD202:AI202,"*F*")=0,SUM(LARGE(AD202:AI202,{1,2,3,4,5})),IF(COUNTIFS(AD202:AI202,"*F*")=1,SUM(LARGE(AD202:AI202,{1,2,3,4,5})),IF(COUNTIFS(AD202:AI202,"*F*")=2,"C",IF(COUNTIFS(AD202:AI202,"*F*")&gt;2,"F")))),IF(COUNTIFS(AD202:AH202,"*F*")=0,SUM(AD202:AH202),IF(COUNTIFS(AD202:AH202,"*F*")=1,"C",IF(COUNTIFS(AD202:AH202,"*F*")&gt;=2,"F"))))</f>
        <v>0</v>
      </c>
      <c r="BK202" s="42">
        <f t="shared" si="113"/>
        <v>0</v>
      </c>
    </row>
  </sheetData>
  <mergeCells count="19">
    <mergeCell ref="BD1:BF1"/>
    <mergeCell ref="BG1:BI1"/>
    <mergeCell ref="BJ1:BJ2"/>
    <mergeCell ref="BK1:BK2"/>
    <mergeCell ref="U1:W1"/>
    <mergeCell ref="AP1:AT2"/>
    <mergeCell ref="AU1:AW1"/>
    <mergeCell ref="AX1:AZ1"/>
    <mergeCell ref="BA1:BC1"/>
    <mergeCell ref="F1:H1"/>
    <mergeCell ref="I1:K1"/>
    <mergeCell ref="L1:N1"/>
    <mergeCell ref="O1:Q1"/>
    <mergeCell ref="R1:T1"/>
    <mergeCell ref="A1:A2"/>
    <mergeCell ref="B1:B2"/>
    <mergeCell ref="C1:C2"/>
    <mergeCell ref="D1:D2"/>
    <mergeCell ref="E1:E2"/>
  </mergeCells>
  <conditionalFormatting sqref="B3:B202">
    <cfRule type="cellIs" dxfId="78" priority="22" operator="equal">
      <formula>h</formula>
    </cfRule>
    <cfRule type="cellIs" dxfId="77" priority="23" operator="equal">
      <formula>"C"</formula>
    </cfRule>
    <cfRule type="cellIs" dxfId="76" priority="24" operator="equal">
      <formula>"S"</formula>
    </cfRule>
  </conditionalFormatting>
  <conditionalFormatting sqref="C68:C202">
    <cfRule type="cellIs" dxfId="75" priority="25" operator="equal">
      <formula>48</formula>
    </cfRule>
    <cfRule type="cellIs" dxfId="74" priority="26" operator="equal">
      <formula>83</formula>
    </cfRule>
    <cfRule type="cellIs" dxfId="73" priority="27" operator="equal">
      <formula>29</formula>
    </cfRule>
    <cfRule type="cellIs" dxfId="72" priority="28" operator="equal">
      <formula>65</formula>
    </cfRule>
    <cfRule type="cellIs" dxfId="71" priority="29" operator="equal">
      <formula>55</formula>
    </cfRule>
    <cfRule type="cellIs" dxfId="70" priority="30" operator="equal">
      <formula>54</formula>
    </cfRule>
    <cfRule type="cellIs" dxfId="69" priority="31" operator="equal">
      <formula>44</formula>
    </cfRule>
    <cfRule type="cellIs" dxfId="68" priority="32" operator="equal">
      <formula>43</formula>
    </cfRule>
    <cfRule type="cellIs" dxfId="67" priority="33" operator="equal">
      <formula>42</formula>
    </cfRule>
    <cfRule type="cellIs" dxfId="66" priority="34" operator="equal">
      <formula>41</formula>
    </cfRule>
    <cfRule type="cellIs" dxfId="65" priority="35" operator="equal">
      <formula>41</formula>
    </cfRule>
    <cfRule type="cellIs" dxfId="64" priority="36" operator="equal">
      <formula>30</formula>
    </cfRule>
    <cfRule type="cellIs" dxfId="63" priority="37" operator="equal">
      <formula>28</formula>
    </cfRule>
    <cfRule type="cellIs" dxfId="62" priority="38" operator="equal">
      <formula>28</formula>
    </cfRule>
    <cfRule type="cellIs" dxfId="61" priority="39" operator="equal">
      <formula>27</formula>
    </cfRule>
    <cfRule type="cellIs" dxfId="60" priority="40" operator="equal">
      <formula>302</formula>
    </cfRule>
    <cfRule type="cellIs" dxfId="59" priority="41" operator="equal">
      <formula>301</formula>
    </cfRule>
  </conditionalFormatting>
  <conditionalFormatting sqref="BK3:BK202">
    <cfRule type="cellIs" dxfId="58" priority="42" operator="equal">
      <formula>"F"</formula>
    </cfRule>
    <cfRule type="cellIs" dxfId="57" priority="43" operator="equal">
      <formula>"C"</formula>
    </cfRule>
  </conditionalFormatting>
  <conditionalFormatting sqref="BJ3:BJ202">
    <cfRule type="cellIs" dxfId="56" priority="45" operator="equal">
      <formula>"C"</formula>
    </cfRule>
    <cfRule type="cellIs" dxfId="55" priority="46" operator="equal">
      <formula>"F"</formula>
    </cfRule>
  </conditionalFormatting>
  <conditionalFormatting sqref="C68:C202">
    <cfRule type="cellIs" dxfId="54" priority="47" operator="equal">
      <formula>48</formula>
    </cfRule>
    <cfRule type="cellIs" dxfId="53" priority="48" operator="equal">
      <formula>83</formula>
    </cfRule>
    <cfRule type="cellIs" dxfId="52" priority="49" operator="equal">
      <formula>29</formula>
    </cfRule>
    <cfRule type="cellIs" dxfId="51" priority="50" operator="equal">
      <formula>65</formula>
    </cfRule>
    <cfRule type="cellIs" dxfId="50" priority="51" operator="equal">
      <formula>55</formula>
    </cfRule>
    <cfRule type="cellIs" dxfId="49" priority="52" operator="equal">
      <formula>54</formula>
    </cfRule>
    <cfRule type="cellIs" dxfId="48" priority="53" operator="equal">
      <formula>44</formula>
    </cfRule>
    <cfRule type="cellIs" dxfId="47" priority="54" operator="equal">
      <formula>43</formula>
    </cfRule>
    <cfRule type="cellIs" dxfId="46" priority="55" operator="equal">
      <formula>42</formula>
    </cfRule>
    <cfRule type="cellIs" dxfId="45" priority="56" operator="equal">
      <formula>41</formula>
    </cfRule>
    <cfRule type="cellIs" dxfId="44" priority="57" operator="equal">
      <formula>41</formula>
    </cfRule>
    <cfRule type="cellIs" dxfId="43" priority="58" operator="equal">
      <formula>30</formula>
    </cfRule>
    <cfRule type="cellIs" dxfId="42" priority="59" operator="equal">
      <formula>28</formula>
    </cfRule>
    <cfRule type="cellIs" dxfId="41" priority="60" operator="equal">
      <formula>28</formula>
    </cfRule>
    <cfRule type="cellIs" dxfId="40" priority="61" operator="equal">
      <formula>27</formula>
    </cfRule>
    <cfRule type="cellIs" dxfId="39" priority="62" operator="equal">
      <formula>302</formula>
    </cfRule>
    <cfRule type="cellIs" dxfId="38" priority="63" operator="equal">
      <formula>301</formula>
    </cfRule>
  </conditionalFormatting>
  <conditionalFormatting sqref="F68:F202">
    <cfRule type="cellIs" dxfId="37" priority="64" operator="equal">
      <formula>83</formula>
    </cfRule>
  </conditionalFormatting>
  <conditionalFormatting sqref="C68:C202">
    <cfRule type="cellIs" dxfId="36" priority="82" operator="equal">
      <formula>48</formula>
    </cfRule>
    <cfRule type="cellIs" dxfId="35" priority="83" operator="equal">
      <formula>83</formula>
    </cfRule>
    <cfRule type="cellIs" dxfId="34" priority="84" operator="equal">
      <formula>29</formula>
    </cfRule>
    <cfRule type="cellIs" dxfId="33" priority="85" operator="equal">
      <formula>65</formula>
    </cfRule>
    <cfRule type="cellIs" dxfId="32" priority="86" operator="equal">
      <formula>55</formula>
    </cfRule>
    <cfRule type="cellIs" dxfId="31" priority="87" operator="equal">
      <formula>54</formula>
    </cfRule>
    <cfRule type="cellIs" dxfId="30" priority="88" operator="equal">
      <formula>44</formula>
    </cfRule>
    <cfRule type="cellIs" dxfId="29" priority="89" operator="equal">
      <formula>43</formula>
    </cfRule>
    <cfRule type="cellIs" dxfId="28" priority="90" operator="equal">
      <formula>42</formula>
    </cfRule>
    <cfRule type="cellIs" dxfId="27" priority="91" operator="equal">
      <formula>41</formula>
    </cfRule>
    <cfRule type="cellIs" dxfId="26" priority="92" operator="equal">
      <formula>41</formula>
    </cfRule>
    <cfRule type="cellIs" dxfId="25" priority="93" operator="equal">
      <formula>30</formula>
    </cfRule>
    <cfRule type="cellIs" dxfId="24" priority="94" operator="equal">
      <formula>28</formula>
    </cfRule>
    <cfRule type="cellIs" dxfId="23" priority="95" operator="equal">
      <formula>28</formula>
    </cfRule>
    <cfRule type="cellIs" dxfId="22" priority="96" operator="equal">
      <formula>27</formula>
    </cfRule>
    <cfRule type="cellIs" dxfId="21" priority="97" operator="equal">
      <formula>302</formula>
    </cfRule>
    <cfRule type="cellIs" dxfId="20" priority="98" operator="equal">
      <formula>301</formula>
    </cfRule>
  </conditionalFormatting>
  <conditionalFormatting sqref="AU68:AU202">
    <cfRule type="cellIs" dxfId="19" priority="20" operator="equal">
      <formula>83</formula>
    </cfRule>
  </conditionalFormatting>
  <conditionalFormatting sqref="C3:C25">
    <cfRule type="cellIs" dxfId="18" priority="3" operator="equal">
      <formula>48</formula>
    </cfRule>
    <cfRule type="cellIs" dxfId="17" priority="4" operator="equal">
      <formula>83</formula>
    </cfRule>
    <cfRule type="cellIs" dxfId="16" priority="5" operator="equal">
      <formula>29</formula>
    </cfRule>
    <cfRule type="cellIs" dxfId="15" priority="6" operator="equal">
      <formula>65</formula>
    </cfRule>
    <cfRule type="cellIs" dxfId="14" priority="7" operator="equal">
      <formula>55</formula>
    </cfRule>
    <cfRule type="cellIs" dxfId="13" priority="8" operator="equal">
      <formula>54</formula>
    </cfRule>
    <cfRule type="cellIs" dxfId="12" priority="9" operator="equal">
      <formula>44</formula>
    </cfRule>
    <cfRule type="cellIs" dxfId="11" priority="10" operator="equal">
      <formula>43</formula>
    </cfRule>
    <cfRule type="cellIs" dxfId="10" priority="11" operator="equal">
      <formula>42</formula>
    </cfRule>
    <cfRule type="cellIs" dxfId="9" priority="12" operator="equal">
      <formula>41</formula>
    </cfRule>
    <cfRule type="cellIs" dxfId="8" priority="13" operator="equal">
      <formula>41</formula>
    </cfRule>
    <cfRule type="cellIs" dxfId="7" priority="14" operator="equal">
      <formula>30</formula>
    </cfRule>
    <cfRule type="cellIs" dxfId="6" priority="15" operator="equal">
      <formula>28</formula>
    </cfRule>
    <cfRule type="cellIs" dxfId="5" priority="16" operator="equal">
      <formula>28</formula>
    </cfRule>
    <cfRule type="cellIs" dxfId="4" priority="17" operator="equal">
      <formula>27</formula>
    </cfRule>
    <cfRule type="cellIs" dxfId="3" priority="18" operator="equal">
      <formula>302</formula>
    </cfRule>
    <cfRule type="cellIs" dxfId="2" priority="19" operator="equal">
      <formula>301</formula>
    </cfRule>
  </conditionalFormatting>
  <conditionalFormatting sqref="I3:I67">
    <cfRule type="cellIs" dxfId="1" priority="2" operator="equal">
      <formula>83</formula>
    </cfRule>
  </conditionalFormatting>
  <conditionalFormatting sqref="AX3:AX67">
    <cfRule type="cellIs" dxfId="0" priority="1" operator="equal">
      <formula>83</formula>
    </cfRule>
  </conditionalFormatting>
  <pageMargins left="0.70833333333333304" right="0.70833333333333304" top="0.74791666666666701" bottom="0.74791666666666701"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02"/>
  <sheetViews>
    <sheetView topLeftCell="A103" zoomScaleNormal="100" workbookViewId="0">
      <selection activeCell="J199" sqref="J199"/>
    </sheetView>
  </sheetViews>
  <sheetFormatPr defaultRowHeight="15" x14ac:dyDescent="0.25"/>
  <cols>
    <col min="1" max="1" width="8.5703125"/>
    <col min="2" max="2" width="6.42578125"/>
    <col min="3" max="3" width="8.85546875" customWidth="1"/>
    <col min="4" max="4" width="8.28515625"/>
    <col min="5" max="5" width="22.28515625"/>
    <col min="6" max="6" width="9.85546875"/>
    <col min="7" max="7" width="7"/>
    <col min="8" max="8" width="5.85546875"/>
    <col min="9" max="9" width="9.42578125"/>
    <col min="10" max="1025" width="8.5703125"/>
  </cols>
  <sheetData>
    <row r="1" spans="2:8" x14ac:dyDescent="0.25">
      <c r="B1" s="240" t="s">
        <v>60</v>
      </c>
      <c r="C1" s="240"/>
      <c r="D1" s="240"/>
      <c r="E1" s="240"/>
      <c r="F1" s="240"/>
      <c r="G1" s="240"/>
      <c r="H1" s="240"/>
    </row>
    <row r="2" spans="2:8" x14ac:dyDescent="0.25">
      <c r="B2" s="43" t="s">
        <v>61</v>
      </c>
      <c r="C2" s="44" t="s">
        <v>62</v>
      </c>
      <c r="D2" s="44" t="s">
        <v>63</v>
      </c>
      <c r="E2" s="44" t="s">
        <v>64</v>
      </c>
      <c r="F2" s="44" t="s">
        <v>65</v>
      </c>
      <c r="G2" s="44" t="s">
        <v>66</v>
      </c>
      <c r="H2" s="45" t="s">
        <v>67</v>
      </c>
    </row>
    <row r="3" spans="2:8" x14ac:dyDescent="0.25">
      <c r="B3" s="46">
        <f>IF(ENTRY!B3="S",ENTRY!A3,"na")</f>
        <v>1</v>
      </c>
      <c r="C3" s="46">
        <f>IF(ENTRY!B3="S",ENTRY!C3,"na")</f>
        <v>17241735</v>
      </c>
      <c r="D3" s="46" t="str">
        <f>IF(ENTRY!B3="S",ENTRY!B3,"na")</f>
        <v>S</v>
      </c>
      <c r="E3" s="46" t="str">
        <f>IF(ENTRY!B3="S",ENTRY!D3,"na")</f>
        <v>ABHINANDAN SHARMA</v>
      </c>
      <c r="F3" s="46">
        <f>IFERROR((COUNTIF($G$3:G3,G3)-1)*0.0001+G3,"NA")</f>
        <v>324</v>
      </c>
      <c r="G3" s="46">
        <f>IF(ENTRY!B3="S",ENTRY!BJ3,"na")</f>
        <v>324</v>
      </c>
      <c r="H3" s="47">
        <f>IF(ENTRY!B3="S",ENTRY!BK3,"na")</f>
        <v>64.8</v>
      </c>
    </row>
    <row r="4" spans="2:8" x14ac:dyDescent="0.25">
      <c r="B4" s="46">
        <f>IF(ENTRY!B4="S",ENTRY!A4,"na")</f>
        <v>2</v>
      </c>
      <c r="C4" s="46">
        <f>IF(ENTRY!B4="S",ENTRY!C4,"na")</f>
        <v>17241736</v>
      </c>
      <c r="D4" s="46" t="str">
        <f>IF(ENTRY!B4="S",ENTRY!B4,"na")</f>
        <v>S</v>
      </c>
      <c r="E4" s="46" t="str">
        <f>IF(ENTRY!B4="S",ENTRY!D4,"na")</f>
        <v>ANKITA</v>
      </c>
      <c r="F4" s="46">
        <f>IFERROR((COUNTIF($G$3:G4,G4)-1)*0.0001+G4,"NA")</f>
        <v>411</v>
      </c>
      <c r="G4" s="46">
        <f>IF(ENTRY!B4="S",ENTRY!BJ4,"na")</f>
        <v>411</v>
      </c>
      <c r="H4" s="47">
        <f>IF(ENTRY!B4="S",ENTRY!BK4,"na")</f>
        <v>82.2</v>
      </c>
    </row>
    <row r="5" spans="2:8" x14ac:dyDescent="0.25">
      <c r="B5" s="46">
        <f>IF(ENTRY!B5="S",ENTRY!A5,"na")</f>
        <v>3</v>
      </c>
      <c r="C5" s="46">
        <f>IF(ENTRY!B5="S",ENTRY!C5,"na")</f>
        <v>17241737</v>
      </c>
      <c r="D5" s="46" t="str">
        <f>IF(ENTRY!B5="S",ENTRY!B5,"na")</f>
        <v>S</v>
      </c>
      <c r="E5" s="46" t="str">
        <f>IF(ENTRY!B5="S",ENTRY!D5,"na")</f>
        <v>ANMOL</v>
      </c>
      <c r="F5" s="46">
        <f>IFERROR((COUNTIF($G$3:G5,G5)-1)*0.0001+G5,"NA")</f>
        <v>351</v>
      </c>
      <c r="G5" s="46">
        <f>IF(ENTRY!B5="S",ENTRY!BJ5,"na")</f>
        <v>351</v>
      </c>
      <c r="H5" s="47">
        <f>IF(ENTRY!B5="S",ENTRY!BK5,"na")</f>
        <v>70.2</v>
      </c>
    </row>
    <row r="6" spans="2:8" x14ac:dyDescent="0.25">
      <c r="B6" s="46">
        <f>IF(ENTRY!B6="S",ENTRY!A6,"na")</f>
        <v>4</v>
      </c>
      <c r="C6" s="46">
        <f>IF(ENTRY!B6="S",ENTRY!C6,"na")</f>
        <v>17241738</v>
      </c>
      <c r="D6" s="46" t="str">
        <f>IF(ENTRY!B6="S",ENTRY!B6,"na")</f>
        <v>S</v>
      </c>
      <c r="E6" s="46" t="str">
        <f>IF(ENTRY!B6="S",ENTRY!D6,"na")</f>
        <v>ARYAN</v>
      </c>
      <c r="F6" s="46">
        <f>IFERROR((COUNTIF($G$3:G6,G6)-1)*0.0001+G6,"NA")</f>
        <v>348</v>
      </c>
      <c r="G6" s="46">
        <f>IF(ENTRY!B6="S",ENTRY!BJ6,"na")</f>
        <v>348</v>
      </c>
      <c r="H6" s="47">
        <f>IF(ENTRY!B6="S",ENTRY!BK6,"na")</f>
        <v>69.599999999999994</v>
      </c>
    </row>
    <row r="7" spans="2:8" x14ac:dyDescent="0.25">
      <c r="B7" s="46">
        <f>IF(ENTRY!B7="S",ENTRY!A7,"na")</f>
        <v>5</v>
      </c>
      <c r="C7" s="46">
        <f>IF(ENTRY!B7="S",ENTRY!C7,"na")</f>
        <v>17241739</v>
      </c>
      <c r="D7" s="46" t="str">
        <f>IF(ENTRY!B7="S",ENTRY!B7,"na")</f>
        <v>S</v>
      </c>
      <c r="E7" s="46" t="str">
        <f>IF(ENTRY!B7="S",ENTRY!D7,"na")</f>
        <v>ANJALI</v>
      </c>
      <c r="F7" s="46">
        <f>IFERROR((COUNTIF($G$3:G7,G7)-1)*0.0001+G7,"NA")</f>
        <v>310</v>
      </c>
      <c r="G7" s="46">
        <f>IF(ENTRY!B7="S",ENTRY!BJ7,"na")</f>
        <v>310</v>
      </c>
      <c r="H7" s="47">
        <f>IF(ENTRY!B7="S",ENTRY!BK7,"na")</f>
        <v>62</v>
      </c>
    </row>
    <row r="8" spans="2:8" x14ac:dyDescent="0.25">
      <c r="B8" s="46">
        <f>IF(ENTRY!B8="S",ENTRY!A8,"na")</f>
        <v>6</v>
      </c>
      <c r="C8" s="46">
        <f>IF(ENTRY!B8="S",ENTRY!C8,"na")</f>
        <v>17241740</v>
      </c>
      <c r="D8" s="46" t="str">
        <f>IF(ENTRY!B8="S",ENTRY!B8,"na")</f>
        <v>S</v>
      </c>
      <c r="E8" s="46" t="str">
        <f>IF(ENTRY!B8="S",ENTRY!D8,"na")</f>
        <v>AYUSH KUMAR</v>
      </c>
      <c r="F8" s="46">
        <f>IFERROR((COUNTIF($G$3:G8,G8)-1)*0.0001+G8,"NA")</f>
        <v>431</v>
      </c>
      <c r="G8" s="46">
        <f>IF(ENTRY!B8="S",ENTRY!BJ8,"na")</f>
        <v>431</v>
      </c>
      <c r="H8" s="47">
        <f>IF(ENTRY!B8="S",ENTRY!BK8,"na")</f>
        <v>86.2</v>
      </c>
    </row>
    <row r="9" spans="2:8" x14ac:dyDescent="0.25">
      <c r="B9" s="46">
        <f>IF(ENTRY!B9="S",ENTRY!A9,"na")</f>
        <v>7</v>
      </c>
      <c r="C9" s="46">
        <f>IF(ENTRY!B9="S",ENTRY!C9,"na")</f>
        <v>17241741</v>
      </c>
      <c r="D9" s="46" t="str">
        <f>IF(ENTRY!B9="S",ENTRY!B9,"na")</f>
        <v>S</v>
      </c>
      <c r="E9" s="46" t="str">
        <f>IF(ENTRY!B9="S",ENTRY!D9,"na")</f>
        <v>GOLDY</v>
      </c>
      <c r="F9" s="46">
        <f>IFERROR((COUNTIF($G$3:G9,G9)-1)*0.0001+G9,"NA")</f>
        <v>347</v>
      </c>
      <c r="G9" s="46">
        <f>IF(ENTRY!B9="S",ENTRY!BJ9,"na")</f>
        <v>347</v>
      </c>
      <c r="H9" s="47">
        <f>IF(ENTRY!B9="S",ENTRY!BK9,"na")</f>
        <v>69.400000000000006</v>
      </c>
    </row>
    <row r="10" spans="2:8" x14ac:dyDescent="0.25">
      <c r="B10" s="46">
        <f>IF(ENTRY!B10="S",ENTRY!A10,"na")</f>
        <v>8</v>
      </c>
      <c r="C10" s="46">
        <f>IF(ENTRY!B10="S",ENTRY!C10,"na")</f>
        <v>17241742</v>
      </c>
      <c r="D10" s="46" t="str">
        <f>IF(ENTRY!B10="S",ENTRY!B10,"na")</f>
        <v>S</v>
      </c>
      <c r="E10" s="46" t="str">
        <f>IF(ENTRY!B10="S",ENTRY!D10,"na")</f>
        <v>HARSH DHIMAN</v>
      </c>
      <c r="F10" s="46">
        <f>IFERROR((COUNTIF($G$3:G10,G10)-1)*0.0001+G10,"NA")</f>
        <v>396</v>
      </c>
      <c r="G10" s="46">
        <f>IF(ENTRY!B10="S",ENTRY!BJ10,"na")</f>
        <v>396</v>
      </c>
      <c r="H10" s="47">
        <f>IF(ENTRY!B10="S",ENTRY!BK10,"na")</f>
        <v>79.2</v>
      </c>
    </row>
    <row r="11" spans="2:8" x14ac:dyDescent="0.25">
      <c r="B11" s="46">
        <f>IF(ENTRY!B11="S",ENTRY!A11,"na")</f>
        <v>9</v>
      </c>
      <c r="C11" s="46">
        <f>IF(ENTRY!B11="S",ENTRY!C11,"na")</f>
        <v>17241743</v>
      </c>
      <c r="D11" s="46" t="str">
        <f>IF(ENTRY!B11="S",ENTRY!B11,"na")</f>
        <v>S</v>
      </c>
      <c r="E11" s="46" t="str">
        <f>IF(ENTRY!B11="S",ENTRY!D11,"na")</f>
        <v>KASHISH DHIMAN</v>
      </c>
      <c r="F11" s="46">
        <f>IFERROR((COUNTIF($G$3:G11,G11)-1)*0.0001+G11,"NA")</f>
        <v>438</v>
      </c>
      <c r="G11" s="46">
        <f>IF(ENTRY!B11="S",ENTRY!BJ11,"na")</f>
        <v>438</v>
      </c>
      <c r="H11" s="47">
        <f>IF(ENTRY!B11="S",ENTRY!BK11,"na")</f>
        <v>87.6</v>
      </c>
    </row>
    <row r="12" spans="2:8" x14ac:dyDescent="0.25">
      <c r="B12" s="46">
        <f>IF(ENTRY!B12="S",ENTRY!A12,"na")</f>
        <v>10</v>
      </c>
      <c r="C12" s="46">
        <f>IF(ENTRY!B12="S",ENTRY!C12,"na")</f>
        <v>17241744</v>
      </c>
      <c r="D12" s="46" t="str">
        <f>IF(ENTRY!B12="S",ENTRY!B12,"na")</f>
        <v>S</v>
      </c>
      <c r="E12" s="46" t="str">
        <f>IF(ENTRY!B12="S",ENTRY!D12,"na")</f>
        <v>MANISH KUMAR</v>
      </c>
      <c r="F12" s="46">
        <f>IFERROR((COUNTIF($G$3:G12,G12)-1)*0.0001+G12,"NA")</f>
        <v>284</v>
      </c>
      <c r="G12" s="46">
        <f>IF(ENTRY!B12="S",ENTRY!BJ12,"na")</f>
        <v>284</v>
      </c>
      <c r="H12" s="47">
        <f>IF(ENTRY!B12="S",ENTRY!BK12,"na")</f>
        <v>56.8</v>
      </c>
    </row>
    <row r="13" spans="2:8" x14ac:dyDescent="0.25">
      <c r="B13" s="46">
        <f>IF(ENTRY!B13="S",ENTRY!A13,"na")</f>
        <v>11</v>
      </c>
      <c r="C13" s="46">
        <f>IF(ENTRY!B13="S",ENTRY!C13,"na")</f>
        <v>17241745</v>
      </c>
      <c r="D13" s="46" t="str">
        <f>IF(ENTRY!B13="S",ENTRY!B13,"na")</f>
        <v>S</v>
      </c>
      <c r="E13" s="46" t="str">
        <f>IF(ENTRY!B13="S",ENTRY!D13,"na")</f>
        <v>NIKHIL RANA</v>
      </c>
      <c r="F13" s="46">
        <f>IFERROR((COUNTIF($G$3:G13,G13)-1)*0.0001+G13,"NA")</f>
        <v>395</v>
      </c>
      <c r="G13" s="46">
        <f>IF(ENTRY!B13="S",ENTRY!BJ13,"na")</f>
        <v>395</v>
      </c>
      <c r="H13" s="47">
        <f>IF(ENTRY!B13="S",ENTRY!BK13,"na")</f>
        <v>79</v>
      </c>
    </row>
    <row r="14" spans="2:8" x14ac:dyDescent="0.25">
      <c r="B14" s="46">
        <f>IF(ENTRY!B14="S",ENTRY!A14,"na")</f>
        <v>12</v>
      </c>
      <c r="C14" s="46">
        <f>IF(ENTRY!B14="S",ENTRY!C14,"na")</f>
        <v>17241746</v>
      </c>
      <c r="D14" s="46" t="str">
        <f>IF(ENTRY!B14="S",ENTRY!B14,"na")</f>
        <v>S</v>
      </c>
      <c r="E14" s="46" t="str">
        <f>IF(ENTRY!B14="S",ENTRY!D14,"na")</f>
        <v>PRAVESH KUMAR</v>
      </c>
      <c r="F14" s="46">
        <f>IFERROR((COUNTIF($G$3:G14,G14)-1)*0.0001+G14,"NA")</f>
        <v>287</v>
      </c>
      <c r="G14" s="46">
        <f>IF(ENTRY!B14="S",ENTRY!BJ14,"na")</f>
        <v>287</v>
      </c>
      <c r="H14" s="47">
        <f>IF(ENTRY!B14="S",ENTRY!BK14,"na")</f>
        <v>57.4</v>
      </c>
    </row>
    <row r="15" spans="2:8" x14ac:dyDescent="0.25">
      <c r="B15" s="46">
        <f>IF(ENTRY!B15="S",ENTRY!A15,"na")</f>
        <v>13</v>
      </c>
      <c r="C15" s="46">
        <f>IF(ENTRY!B15="S",ENTRY!C15,"na")</f>
        <v>17241747</v>
      </c>
      <c r="D15" s="46" t="str">
        <f>IF(ENTRY!B15="S",ENTRY!B15,"na")</f>
        <v>S</v>
      </c>
      <c r="E15" s="46" t="str">
        <f>IF(ENTRY!B15="S",ENTRY!D15,"na")</f>
        <v>PIYUSH KATOCH</v>
      </c>
      <c r="F15" s="46">
        <f>IFERROR((COUNTIF($G$3:G15,G15)-1)*0.0001+G15,"NA")</f>
        <v>381</v>
      </c>
      <c r="G15" s="46">
        <f>IF(ENTRY!B15="S",ENTRY!BJ15,"na")</f>
        <v>381</v>
      </c>
      <c r="H15" s="47">
        <f>IF(ENTRY!B15="S",ENTRY!BK15,"na")</f>
        <v>76.2</v>
      </c>
    </row>
    <row r="16" spans="2:8" x14ac:dyDescent="0.25">
      <c r="B16" s="46">
        <f>IF(ENTRY!B16="S",ENTRY!A16,"na")</f>
        <v>14</v>
      </c>
      <c r="C16" s="46">
        <f>IF(ENTRY!B16="S",ENTRY!C16,"na")</f>
        <v>17241748</v>
      </c>
      <c r="D16" s="46" t="str">
        <f>IF(ENTRY!B16="S",ENTRY!B16,"na")</f>
        <v>S</v>
      </c>
      <c r="E16" s="46" t="str">
        <f>IF(ENTRY!B16="S",ENTRY!D16,"na")</f>
        <v>SHIVALI</v>
      </c>
      <c r="F16" s="46">
        <f>IFERROR((COUNTIF($G$3:G16,G16)-1)*0.0001+G16,"NA")</f>
        <v>421</v>
      </c>
      <c r="G16" s="46">
        <f>IF(ENTRY!B16="S",ENTRY!BJ16,"na")</f>
        <v>421</v>
      </c>
      <c r="H16" s="47">
        <f>IF(ENTRY!B16="S",ENTRY!BK16,"na")</f>
        <v>84.2</v>
      </c>
    </row>
    <row r="17" spans="2:8" x14ac:dyDescent="0.25">
      <c r="B17" s="46">
        <f>IF(ENTRY!B17="S",ENTRY!A17,"na")</f>
        <v>15</v>
      </c>
      <c r="C17" s="46">
        <f>IF(ENTRY!B17="S",ENTRY!C17,"na")</f>
        <v>17241749</v>
      </c>
      <c r="D17" s="46" t="str">
        <f>IF(ENTRY!B17="S",ENTRY!B17,"na")</f>
        <v>S</v>
      </c>
      <c r="E17" s="46" t="str">
        <f>IF(ENTRY!B17="S",ENTRY!D17,"na")</f>
        <v>SONALI DEVI</v>
      </c>
      <c r="F17" s="46">
        <f>IFERROR((COUNTIF($G$3:G17,G17)-1)*0.0001+G17,"NA")</f>
        <v>462</v>
      </c>
      <c r="G17" s="46">
        <f>IF(ENTRY!B17="S",ENTRY!BJ17,"na")</f>
        <v>462</v>
      </c>
      <c r="H17" s="47">
        <f>IF(ENTRY!B17="S",ENTRY!BK17,"na")</f>
        <v>92.4</v>
      </c>
    </row>
    <row r="18" spans="2:8" x14ac:dyDescent="0.25">
      <c r="B18" s="46">
        <f>IF(ENTRY!B18="S",ENTRY!A18,"na")</f>
        <v>16</v>
      </c>
      <c r="C18" s="46">
        <f>IF(ENTRY!B18="S",ENTRY!C18,"na")</f>
        <v>17241750</v>
      </c>
      <c r="D18" s="46" t="str">
        <f>IF(ENTRY!B18="S",ENTRY!B18,"na")</f>
        <v>S</v>
      </c>
      <c r="E18" s="46" t="str">
        <f>IF(ENTRY!B18="S",ENTRY!D18,"na")</f>
        <v>UTKARASH</v>
      </c>
      <c r="F18" s="46">
        <f>IFERROR((COUNTIF($G$3:G18,G18)-1)*0.0001+G18,"NA")</f>
        <v>383</v>
      </c>
      <c r="G18" s="46">
        <f>IF(ENTRY!B18="S",ENTRY!BJ18,"na")</f>
        <v>383</v>
      </c>
      <c r="H18" s="47">
        <f>IF(ENTRY!B18="S",ENTRY!BK18,"na")</f>
        <v>76.599999999999994</v>
      </c>
    </row>
    <row r="19" spans="2:8" x14ac:dyDescent="0.25">
      <c r="B19" s="46">
        <f>IF(ENTRY!B19="S",ENTRY!A19,"na")</f>
        <v>17</v>
      </c>
      <c r="C19" s="46">
        <f>IF(ENTRY!B19="S",ENTRY!C19,"na")</f>
        <v>17241751</v>
      </c>
      <c r="D19" s="46" t="str">
        <f>IF(ENTRY!B19="S",ENTRY!B19,"na")</f>
        <v>S</v>
      </c>
      <c r="E19" s="46" t="str">
        <f>IF(ENTRY!B19="S",ENTRY!D19,"na")</f>
        <v>CHETAN</v>
      </c>
      <c r="F19" s="46">
        <f>IFERROR((COUNTIF($G$3:G19,G19)-1)*0.0001+G19,"NA")</f>
        <v>367</v>
      </c>
      <c r="G19" s="46">
        <f>IF(ENTRY!B19="S",ENTRY!BJ19,"na")</f>
        <v>367</v>
      </c>
      <c r="H19" s="47">
        <f>IF(ENTRY!B19="S",ENTRY!BK19,"na")</f>
        <v>73.400000000000006</v>
      </c>
    </row>
    <row r="20" spans="2:8" x14ac:dyDescent="0.25">
      <c r="B20" s="46">
        <f>IF(ENTRY!B20="S",ENTRY!A20,"na")</f>
        <v>18</v>
      </c>
      <c r="C20" s="46">
        <f>IF(ENTRY!B20="S",ENTRY!C20,"na")</f>
        <v>17241752</v>
      </c>
      <c r="D20" s="46" t="str">
        <f>IF(ENTRY!B20="S",ENTRY!B20,"na")</f>
        <v>S</v>
      </c>
      <c r="E20" s="46" t="str">
        <f>IF(ENTRY!B20="S",ENTRY!D20,"na")</f>
        <v>SUSHANT KUMAR</v>
      </c>
      <c r="F20" s="46">
        <f>IFERROR((COUNTIF($G$3:G20,G20)-1)*0.0001+G20,"NA")</f>
        <v>395.00009999999997</v>
      </c>
      <c r="G20" s="46">
        <f>IF(ENTRY!B20="S",ENTRY!BJ20,"na")</f>
        <v>395</v>
      </c>
      <c r="H20" s="47">
        <f>IF(ENTRY!B20="S",ENTRY!BK20,"na")</f>
        <v>79</v>
      </c>
    </row>
    <row r="21" spans="2:8" x14ac:dyDescent="0.25">
      <c r="B21" s="46">
        <f>IF(ENTRY!B21="S",ENTRY!A21,"na")</f>
        <v>19</v>
      </c>
      <c r="C21" s="46">
        <f>IF(ENTRY!B21="S",ENTRY!C21,"na")</f>
        <v>17241753</v>
      </c>
      <c r="D21" s="46" t="str">
        <f>IF(ENTRY!B21="S",ENTRY!B21,"na")</f>
        <v>S</v>
      </c>
      <c r="E21" s="46" t="str">
        <f>IF(ENTRY!B21="S",ENTRY!D21,"na")</f>
        <v>PRIYAN RAJ GORA</v>
      </c>
      <c r="F21" s="46">
        <f>IFERROR((COUNTIF($G$3:G21,G21)-1)*0.0001+G21,"NA")</f>
        <v>468</v>
      </c>
      <c r="G21" s="46">
        <f>IF(ENTRY!B21="S",ENTRY!BJ21,"na")</f>
        <v>468</v>
      </c>
      <c r="H21" s="47">
        <f>IF(ENTRY!B21="S",ENTRY!BK21,"na")</f>
        <v>93.6</v>
      </c>
    </row>
    <row r="22" spans="2:8" x14ac:dyDescent="0.25">
      <c r="B22" s="46">
        <f>IF(ENTRY!B22="S",ENTRY!A22,"na")</f>
        <v>20</v>
      </c>
      <c r="C22" s="46">
        <f>IF(ENTRY!B22="S",ENTRY!C22,"na")</f>
        <v>17241754</v>
      </c>
      <c r="D22" s="46" t="str">
        <f>IF(ENTRY!B22="S",ENTRY!B22,"na")</f>
        <v>S</v>
      </c>
      <c r="E22" s="46" t="str">
        <f>IF(ENTRY!B22="S",ENTRY!D22,"na")</f>
        <v>MAYANK</v>
      </c>
      <c r="F22" s="46">
        <f>IFERROR((COUNTIF($G$3:G22,G22)-1)*0.0001+G22,"NA")</f>
        <v>301</v>
      </c>
      <c r="G22" s="46">
        <f>IF(ENTRY!B22="S",ENTRY!BJ22,"na")</f>
        <v>301</v>
      </c>
      <c r="H22" s="47">
        <f>IF(ENTRY!B22="S",ENTRY!BK22,"na")</f>
        <v>60.2</v>
      </c>
    </row>
    <row r="23" spans="2:8" x14ac:dyDescent="0.25">
      <c r="B23" s="46">
        <f>IF(ENTRY!B23="S",ENTRY!A23,"na")</f>
        <v>21</v>
      </c>
      <c r="C23" s="46">
        <f>IF(ENTRY!B23="S",ENTRY!C23,"na")</f>
        <v>17241755</v>
      </c>
      <c r="D23" s="46" t="str">
        <f>IF(ENTRY!B23="S",ENTRY!B23,"na")</f>
        <v>S</v>
      </c>
      <c r="E23" s="46" t="str">
        <f>IF(ENTRY!B23="S",ENTRY!D23,"na")</f>
        <v>SUJAL</v>
      </c>
      <c r="F23" s="46">
        <f>IFERROR((COUNTIF($G$3:G23,G23)-1)*0.0001+G23,"NA")</f>
        <v>368</v>
      </c>
      <c r="G23" s="46">
        <f>IF(ENTRY!B23="S",ENTRY!BJ23,"na")</f>
        <v>368</v>
      </c>
      <c r="H23" s="47">
        <f>IF(ENTRY!B23="S",ENTRY!BK23,"na")</f>
        <v>73.599999999999994</v>
      </c>
    </row>
    <row r="24" spans="2:8" x14ac:dyDescent="0.25">
      <c r="B24" s="46">
        <f>IF(ENTRY!B24="S",ENTRY!A24,"na")</f>
        <v>22</v>
      </c>
      <c r="C24" s="46">
        <f>IF(ENTRY!B24="S",ENTRY!C24,"na")</f>
        <v>17241756</v>
      </c>
      <c r="D24" s="46" t="str">
        <f>IF(ENTRY!B24="S",ENTRY!B24,"na")</f>
        <v>S</v>
      </c>
      <c r="E24" s="46" t="str">
        <f>IF(ENTRY!B24="S",ENTRY!D24,"na")</f>
        <v>ARYAN</v>
      </c>
      <c r="F24" s="46">
        <f>IFERROR((COUNTIF($G$3:G24,G24)-1)*0.0001+G24,"NA")</f>
        <v>319</v>
      </c>
      <c r="G24" s="46">
        <f>IF(ENTRY!B24="S",ENTRY!BJ24,"na")</f>
        <v>319</v>
      </c>
      <c r="H24" s="47">
        <f>IF(ENTRY!B24="S",ENTRY!BK24,"na")</f>
        <v>63.8</v>
      </c>
    </row>
    <row r="25" spans="2:8" x14ac:dyDescent="0.25">
      <c r="B25" s="46">
        <f>IF(ENTRY!B25="S",ENTRY!A25,"na")</f>
        <v>23</v>
      </c>
      <c r="C25" s="46">
        <f>IF(ENTRY!B25="S",ENTRY!C25,"na")</f>
        <v>17241757</v>
      </c>
      <c r="D25" s="46" t="str">
        <f>IF(ENTRY!B25="S",ENTRY!B25,"na")</f>
        <v>S</v>
      </c>
      <c r="E25" s="46" t="str">
        <f>IF(ENTRY!B25="S",ENTRY!D25,"na")</f>
        <v>ROHIT KUMAR</v>
      </c>
      <c r="F25" s="46">
        <f>IFERROR((COUNTIF($G$3:G25,G25)-1)*0.0001+G25,"NA")</f>
        <v>295</v>
      </c>
      <c r="G25" s="46">
        <f>IF(ENTRY!B25="S",ENTRY!BJ25,"na")</f>
        <v>295</v>
      </c>
      <c r="H25" s="47">
        <f>IF(ENTRY!B25="S",ENTRY!BK25,"na")</f>
        <v>59</v>
      </c>
    </row>
    <row r="26" spans="2:8" x14ac:dyDescent="0.25">
      <c r="B26" s="46">
        <f>IF(ENTRY!B26="S",ENTRY!A26,"na")</f>
        <v>24</v>
      </c>
      <c r="C26" s="46">
        <f>IF(ENTRY!B26="S",ENTRY!C26,"na")</f>
        <v>17241758</v>
      </c>
      <c r="D26" s="46" t="str">
        <f>IF(ENTRY!B26="S",ENTRY!B26,"na")</f>
        <v>S</v>
      </c>
      <c r="E26" s="46" t="str">
        <f>IF(ENTRY!B26="S",ENTRY!D26,"na")</f>
        <v>VANSHITA</v>
      </c>
      <c r="F26" s="46">
        <f>IFERROR((COUNTIF($G$3:G26,G26)-1)*0.0001+G26,"NA")</f>
        <v>316</v>
      </c>
      <c r="G26" s="46">
        <f>IF(ENTRY!B26="S",ENTRY!BJ26,"na")</f>
        <v>316</v>
      </c>
      <c r="H26" s="47">
        <f>IF(ENTRY!B26="S",ENTRY!BK26,"na")</f>
        <v>63.2</v>
      </c>
    </row>
    <row r="27" spans="2:8" x14ac:dyDescent="0.25">
      <c r="B27" s="46">
        <f>IF(ENTRY!B27="S",ENTRY!A27,"na")</f>
        <v>25</v>
      </c>
      <c r="C27" s="46">
        <f>IF(ENTRY!B27="S",ENTRY!C27,"na")</f>
        <v>17241759</v>
      </c>
      <c r="D27" s="46" t="str">
        <f>IF(ENTRY!B27="S",ENTRY!B27,"na")</f>
        <v>S</v>
      </c>
      <c r="E27" s="46" t="str">
        <f>IF(ENTRY!B27="S",ENTRY!D27,"na")</f>
        <v>UDAY KUMAR</v>
      </c>
      <c r="F27" s="46">
        <f>IFERROR((COUNTIF($G$3:G27,G27)-1)*0.0001+G27,"NA")</f>
        <v>436</v>
      </c>
      <c r="G27" s="46">
        <f>IF(ENTRY!B27="S",ENTRY!BJ27,"na")</f>
        <v>436</v>
      </c>
      <c r="H27" s="47">
        <f>IF(ENTRY!B27="S",ENTRY!BK27,"na")</f>
        <v>87.2</v>
      </c>
    </row>
    <row r="28" spans="2:8" x14ac:dyDescent="0.25">
      <c r="B28" s="46">
        <f>IF(ENTRY!B28="S",ENTRY!A28,"na")</f>
        <v>26</v>
      </c>
      <c r="C28" s="46">
        <f>IF(ENTRY!B28="S",ENTRY!C28,"na")</f>
        <v>17241760</v>
      </c>
      <c r="D28" s="46" t="str">
        <f>IF(ENTRY!B28="S",ENTRY!B28,"na")</f>
        <v>S</v>
      </c>
      <c r="E28" s="46" t="str">
        <f>IF(ENTRY!B28="S",ENTRY!D28,"na")</f>
        <v>KARTIKEY SHARMA</v>
      </c>
      <c r="F28" s="46">
        <f>IFERROR((COUNTIF($G$3:G28,G28)-1)*0.0001+G28,"NA")</f>
        <v>338</v>
      </c>
      <c r="G28" s="46">
        <f>IF(ENTRY!B28="S",ENTRY!BJ28,"na")</f>
        <v>338</v>
      </c>
      <c r="H28" s="47">
        <f>IF(ENTRY!B28="S",ENTRY!BK28,"na")</f>
        <v>67.599999999999994</v>
      </c>
    </row>
    <row r="29" spans="2:8" x14ac:dyDescent="0.25">
      <c r="B29" s="46">
        <f>IF(ENTRY!B29="S",ENTRY!A29,"na")</f>
        <v>27</v>
      </c>
      <c r="C29" s="46">
        <f>IF(ENTRY!B29="S",ENTRY!C29,"na")</f>
        <v>17241761</v>
      </c>
      <c r="D29" s="46" t="str">
        <f>IF(ENTRY!B29="S",ENTRY!B29,"na")</f>
        <v>S</v>
      </c>
      <c r="E29" s="46" t="str">
        <f>IF(ENTRY!B29="S",ENTRY!D29,"na")</f>
        <v>VISHAKHA SHARMA</v>
      </c>
      <c r="F29" s="46">
        <f>IFERROR((COUNTIF($G$3:G29,G29)-1)*0.0001+G29,"NA")</f>
        <v>351.00009999999997</v>
      </c>
      <c r="G29" s="46">
        <f>IF(ENTRY!B29="S",ENTRY!BJ29,"na")</f>
        <v>351</v>
      </c>
      <c r="H29" s="47">
        <f>IF(ENTRY!B29="S",ENTRY!BK29,"na")</f>
        <v>70.2</v>
      </c>
    </row>
    <row r="30" spans="2:8" x14ac:dyDescent="0.25">
      <c r="B30" s="46">
        <f>IF(ENTRY!B30="S",ENTRY!A30,"na")</f>
        <v>28</v>
      </c>
      <c r="C30" s="46">
        <f>IF(ENTRY!B30="S",ENTRY!C30,"na")</f>
        <v>17241762</v>
      </c>
      <c r="D30" s="46" t="str">
        <f>IF(ENTRY!B30="S",ENTRY!B30,"na")</f>
        <v>S</v>
      </c>
      <c r="E30" s="46" t="str">
        <f>IF(ENTRY!B30="S",ENTRY!D30,"na")</f>
        <v>ANKITA</v>
      </c>
      <c r="F30" s="46">
        <f>IFERROR((COUNTIF($G$3:G30,G30)-1)*0.0001+G30,"NA")</f>
        <v>438.00009999999997</v>
      </c>
      <c r="G30" s="46">
        <f>IF(ENTRY!B30="S",ENTRY!BJ30,"na")</f>
        <v>438</v>
      </c>
      <c r="H30" s="47">
        <f>IF(ENTRY!B30="S",ENTRY!BK30,"na")</f>
        <v>87.6</v>
      </c>
    </row>
    <row r="31" spans="2:8" x14ac:dyDescent="0.25">
      <c r="B31" s="46">
        <f>IF(ENTRY!B31="S",ENTRY!A31,"na")</f>
        <v>29</v>
      </c>
      <c r="C31" s="46">
        <f>IF(ENTRY!B31="S",ENTRY!C31,"na")</f>
        <v>17241763</v>
      </c>
      <c r="D31" s="46" t="str">
        <f>IF(ENTRY!B31="S",ENTRY!B31,"na")</f>
        <v>S</v>
      </c>
      <c r="E31" s="46" t="str">
        <f>IF(ENTRY!B31="S",ENTRY!D31,"na")</f>
        <v>KANISHKA</v>
      </c>
      <c r="F31" s="46">
        <f>IFERROR((COUNTIF($G$3:G31,G31)-1)*0.0001+G31,"NA")</f>
        <v>460</v>
      </c>
      <c r="G31" s="46">
        <f>IF(ENTRY!B31="S",ENTRY!BJ31,"na")</f>
        <v>460</v>
      </c>
      <c r="H31" s="47">
        <f>IF(ENTRY!B31="S",ENTRY!BK31,"na")</f>
        <v>92</v>
      </c>
    </row>
    <row r="32" spans="2:8" x14ac:dyDescent="0.25">
      <c r="B32" s="46">
        <f>IF(ENTRY!B32="S",ENTRY!A32,"na")</f>
        <v>30</v>
      </c>
      <c r="C32" s="46">
        <f>IF(ENTRY!B32="S",ENTRY!C32,"na")</f>
        <v>17241764</v>
      </c>
      <c r="D32" s="46" t="str">
        <f>IF(ENTRY!B32="S",ENTRY!B32,"na")</f>
        <v>S</v>
      </c>
      <c r="E32" s="46" t="str">
        <f>IF(ENTRY!B32="S",ENTRY!D32,"na")</f>
        <v>ABHISHEK DOGRA</v>
      </c>
      <c r="F32" s="46">
        <f>IFERROR((COUNTIF($G$3:G32,G32)-1)*0.0001+G32,"NA")</f>
        <v>394</v>
      </c>
      <c r="G32" s="46">
        <f>IF(ENTRY!B32="S",ENTRY!BJ32,"na")</f>
        <v>394</v>
      </c>
      <c r="H32" s="47">
        <f>IF(ENTRY!B32="S",ENTRY!BK32,"na")</f>
        <v>78.8</v>
      </c>
    </row>
    <row r="33" spans="2:8" x14ac:dyDescent="0.25">
      <c r="B33" s="46">
        <f>IF(ENTRY!B33="S",ENTRY!A33,"na")</f>
        <v>31</v>
      </c>
      <c r="C33" s="46">
        <f>IF(ENTRY!B33="S",ENTRY!C33,"na")</f>
        <v>17241765</v>
      </c>
      <c r="D33" s="46" t="str">
        <f>IF(ENTRY!B33="S",ENTRY!B33,"na")</f>
        <v>S</v>
      </c>
      <c r="E33" s="46" t="str">
        <f>IF(ENTRY!B33="S",ENTRY!D33,"na")</f>
        <v>ADARSH</v>
      </c>
      <c r="F33" s="46">
        <f>IFERROR((COUNTIF($G$3:G33,G33)-1)*0.0001+G33,"NA")</f>
        <v>344</v>
      </c>
      <c r="G33" s="46">
        <f>IF(ENTRY!B33="S",ENTRY!BJ33,"na")</f>
        <v>344</v>
      </c>
      <c r="H33" s="47">
        <f>IF(ENTRY!B33="S",ENTRY!BK33,"na")</f>
        <v>68.8</v>
      </c>
    </row>
    <row r="34" spans="2:8" x14ac:dyDescent="0.25">
      <c r="B34" s="46">
        <f>IF(ENTRY!B34="S",ENTRY!A34,"na")</f>
        <v>32</v>
      </c>
      <c r="C34" s="46">
        <f>IF(ENTRY!B34="S",ENTRY!C34,"na")</f>
        <v>17241766</v>
      </c>
      <c r="D34" s="46" t="str">
        <f>IF(ENTRY!B34="S",ENTRY!B34,"na")</f>
        <v>S</v>
      </c>
      <c r="E34" s="46" t="str">
        <f>IF(ENTRY!B34="S",ENTRY!D34,"na")</f>
        <v>ANSHAJ SHARMA</v>
      </c>
      <c r="F34" s="46">
        <f>IFERROR((COUNTIF($G$3:G34,G34)-1)*0.0001+G34,"NA")</f>
        <v>393</v>
      </c>
      <c r="G34" s="46">
        <f>IF(ENTRY!B34="S",ENTRY!BJ34,"na")</f>
        <v>393</v>
      </c>
      <c r="H34" s="47">
        <f>IF(ENTRY!B34="S",ENTRY!BK34,"na")</f>
        <v>78.599999999999994</v>
      </c>
    </row>
    <row r="35" spans="2:8" x14ac:dyDescent="0.25">
      <c r="B35" s="46">
        <f>IF(ENTRY!B35="S",ENTRY!A35,"na")</f>
        <v>33</v>
      </c>
      <c r="C35" s="46">
        <f>IF(ENTRY!B35="S",ENTRY!C35,"na")</f>
        <v>17241767</v>
      </c>
      <c r="D35" s="46" t="str">
        <f>IF(ENTRY!B35="S",ENTRY!B35,"na")</f>
        <v>S</v>
      </c>
      <c r="E35" s="46" t="str">
        <f>IF(ENTRY!B35="S",ENTRY!D35,"na")</f>
        <v>ARCHIT KUMAR</v>
      </c>
      <c r="F35" s="46">
        <f>IFERROR((COUNTIF($G$3:G35,G35)-1)*0.0001+G35,"NA")</f>
        <v>294</v>
      </c>
      <c r="G35" s="46">
        <f>IF(ENTRY!B35="S",ENTRY!BJ35,"na")</f>
        <v>294</v>
      </c>
      <c r="H35" s="47">
        <f>IF(ENTRY!B35="S",ENTRY!BK35,"na")</f>
        <v>58.8</v>
      </c>
    </row>
    <row r="36" spans="2:8" x14ac:dyDescent="0.25">
      <c r="B36" s="46">
        <f>IF(ENTRY!B36="S",ENTRY!A36,"na")</f>
        <v>34</v>
      </c>
      <c r="C36" s="46">
        <f>IF(ENTRY!B36="S",ENTRY!C36,"na")</f>
        <v>17241768</v>
      </c>
      <c r="D36" s="46" t="str">
        <f>IF(ENTRY!B36="S",ENTRY!B36,"na")</f>
        <v>S</v>
      </c>
      <c r="E36" s="46" t="str">
        <f>IF(ENTRY!B36="S",ENTRY!D36,"na")</f>
        <v>ARNAV KOUNDAL</v>
      </c>
      <c r="F36" s="46">
        <f>IFERROR((COUNTIF($G$3:G36,G36)-1)*0.0001+G36,"NA")</f>
        <v>356</v>
      </c>
      <c r="G36" s="46">
        <f>IF(ENTRY!B36="S",ENTRY!BJ36,"na")</f>
        <v>356</v>
      </c>
      <c r="H36" s="47">
        <f>IF(ENTRY!B36="S",ENTRY!BK36,"na")</f>
        <v>71.2</v>
      </c>
    </row>
    <row r="37" spans="2:8" x14ac:dyDescent="0.25">
      <c r="B37" s="46">
        <f>IF(ENTRY!B37="S",ENTRY!A37,"na")</f>
        <v>35</v>
      </c>
      <c r="C37" s="46">
        <f>IF(ENTRY!B37="S",ENTRY!C37,"na")</f>
        <v>17241769</v>
      </c>
      <c r="D37" s="46" t="str">
        <f>IF(ENTRY!B37="S",ENTRY!B37,"na")</f>
        <v>S</v>
      </c>
      <c r="E37" s="46" t="str">
        <f>IF(ENTRY!B37="S",ENTRY!D37,"na")</f>
        <v>ARYAN</v>
      </c>
      <c r="F37" s="46">
        <f>IFERROR((COUNTIF($G$3:G37,G37)-1)*0.0001+G37,"NA")</f>
        <v>451</v>
      </c>
      <c r="G37" s="46">
        <f>IF(ENTRY!B37="S",ENTRY!BJ37,"na")</f>
        <v>451</v>
      </c>
      <c r="H37" s="47">
        <f>IF(ENTRY!B37="S",ENTRY!BK37,"na")</f>
        <v>90.2</v>
      </c>
    </row>
    <row r="38" spans="2:8" x14ac:dyDescent="0.25">
      <c r="B38" s="46">
        <f>IF(ENTRY!B38="S",ENTRY!A38,"na")</f>
        <v>36</v>
      </c>
      <c r="C38" s="46">
        <f>IF(ENTRY!B38="S",ENTRY!C38,"na")</f>
        <v>17241770</v>
      </c>
      <c r="D38" s="46" t="str">
        <f>IF(ENTRY!B38="S",ENTRY!B38,"na")</f>
        <v>S</v>
      </c>
      <c r="E38" s="46" t="str">
        <f>IF(ENTRY!B38="S",ENTRY!D38,"na")</f>
        <v>ASHIM DHIMAN</v>
      </c>
      <c r="F38" s="46">
        <f>IFERROR((COUNTIF($G$3:G38,G38)-1)*0.0001+G38,"NA")</f>
        <v>347.00009999999997</v>
      </c>
      <c r="G38" s="46">
        <f>IF(ENTRY!B38="S",ENTRY!BJ38,"na")</f>
        <v>347</v>
      </c>
      <c r="H38" s="47">
        <f>IF(ENTRY!B38="S",ENTRY!BK38,"na")</f>
        <v>69.400000000000006</v>
      </c>
    </row>
    <row r="39" spans="2:8" x14ac:dyDescent="0.25">
      <c r="B39" s="46">
        <f>IF(ENTRY!B39="S",ENTRY!A39,"na")</f>
        <v>37</v>
      </c>
      <c r="C39" s="46">
        <f>IF(ENTRY!B39="S",ENTRY!C39,"na")</f>
        <v>17241771</v>
      </c>
      <c r="D39" s="46" t="str">
        <f>IF(ENTRY!B39="S",ENTRY!B39,"na")</f>
        <v>S</v>
      </c>
      <c r="E39" s="46" t="str">
        <f>IF(ENTRY!B39="S",ENTRY!D39,"na")</f>
        <v>ATUL RANA</v>
      </c>
      <c r="F39" s="46">
        <f>IFERROR((COUNTIF($G$3:G39,G39)-1)*0.0001+G39,"NA")</f>
        <v>295.00009999999997</v>
      </c>
      <c r="G39" s="46">
        <f>IF(ENTRY!B39="S",ENTRY!BJ39,"na")</f>
        <v>295</v>
      </c>
      <c r="H39" s="47">
        <f>IF(ENTRY!B39="S",ENTRY!BK39,"na")</f>
        <v>59</v>
      </c>
    </row>
    <row r="40" spans="2:8" x14ac:dyDescent="0.25">
      <c r="B40" s="46">
        <f>IF(ENTRY!B40="S",ENTRY!A40,"na")</f>
        <v>38</v>
      </c>
      <c r="C40" s="46">
        <f>IF(ENTRY!B40="S",ENTRY!C40,"na")</f>
        <v>17241772</v>
      </c>
      <c r="D40" s="46" t="str">
        <f>IF(ENTRY!B40="S",ENTRY!B40,"na")</f>
        <v>S</v>
      </c>
      <c r="E40" s="46" t="str">
        <f>IF(ENTRY!B40="S",ENTRY!D40,"na")</f>
        <v>ISHAN KAPOOR</v>
      </c>
      <c r="F40" s="46">
        <f>IFERROR((COUNTIF($G$3:G40,G40)-1)*0.0001+G40,"NA")</f>
        <v>387</v>
      </c>
      <c r="G40" s="46">
        <f>IF(ENTRY!B40="S",ENTRY!BJ40,"na")</f>
        <v>387</v>
      </c>
      <c r="H40" s="47">
        <f>IF(ENTRY!B40="S",ENTRY!BK40,"na")</f>
        <v>77.400000000000006</v>
      </c>
    </row>
    <row r="41" spans="2:8" x14ac:dyDescent="0.25">
      <c r="B41" s="46">
        <f>IF(ENTRY!B41="S",ENTRY!A41,"na")</f>
        <v>39</v>
      </c>
      <c r="C41" s="46">
        <f>IF(ENTRY!B41="S",ENTRY!C41,"na")</f>
        <v>17241773</v>
      </c>
      <c r="D41" s="46" t="str">
        <f>IF(ENTRY!B41="S",ENTRY!B41,"na")</f>
        <v>S</v>
      </c>
      <c r="E41" s="46" t="str">
        <f>IF(ENTRY!B41="S",ENTRY!D41,"na")</f>
        <v>ISHIKA BHATIA</v>
      </c>
      <c r="F41" s="46">
        <f>IFERROR((COUNTIF($G$3:G41,G41)-1)*0.0001+G41,"NA")</f>
        <v>321</v>
      </c>
      <c r="G41" s="46">
        <f>IF(ENTRY!B41="S",ENTRY!BJ41,"na")</f>
        <v>321</v>
      </c>
      <c r="H41" s="47">
        <f>IF(ENTRY!B41="S",ENTRY!BK41,"na")</f>
        <v>64.2</v>
      </c>
    </row>
    <row r="42" spans="2:8" x14ac:dyDescent="0.25">
      <c r="B42" s="46">
        <f>IF(ENTRY!B42="S",ENTRY!A42,"na")</f>
        <v>40</v>
      </c>
      <c r="C42" s="46">
        <f>IF(ENTRY!B42="S",ENTRY!C42,"na")</f>
        <v>17241774</v>
      </c>
      <c r="D42" s="46" t="str">
        <f>IF(ENTRY!B42="S",ENTRY!B42,"na")</f>
        <v>S</v>
      </c>
      <c r="E42" s="46" t="str">
        <f>IF(ENTRY!B42="S",ENTRY!D42,"na")</f>
        <v>KAVYA ARORA</v>
      </c>
      <c r="F42" s="46">
        <f>IFERROR((COUNTIF($G$3:G42,G42)-1)*0.0001+G42,"NA")</f>
        <v>313</v>
      </c>
      <c r="G42" s="46">
        <f>IF(ENTRY!B42="S",ENTRY!BJ42,"na")</f>
        <v>313</v>
      </c>
      <c r="H42" s="47">
        <f>IF(ENTRY!B42="S",ENTRY!BK42,"na")</f>
        <v>62.6</v>
      </c>
    </row>
    <row r="43" spans="2:8" x14ac:dyDescent="0.25">
      <c r="B43" s="46">
        <f>IF(ENTRY!B43="S",ENTRY!A43,"na")</f>
        <v>41</v>
      </c>
      <c r="C43" s="46">
        <f>IF(ENTRY!B43="S",ENTRY!C43,"na")</f>
        <v>17241775</v>
      </c>
      <c r="D43" s="46" t="str">
        <f>IF(ENTRY!B43="S",ENTRY!B43,"na")</f>
        <v>S</v>
      </c>
      <c r="E43" s="46" t="str">
        <f>IF(ENTRY!B43="S",ENTRY!D43,"na")</f>
        <v>MEGHNA KATOCH</v>
      </c>
      <c r="F43" s="46">
        <f>IFERROR((COUNTIF($G$3:G43,G43)-1)*0.0001+G43,"NA")</f>
        <v>461</v>
      </c>
      <c r="G43" s="46">
        <f>IF(ENTRY!B43="S",ENTRY!BJ43,"na")</f>
        <v>461</v>
      </c>
      <c r="H43" s="47">
        <f>IF(ENTRY!B43="S",ENTRY!BK43,"na")</f>
        <v>92.2</v>
      </c>
    </row>
    <row r="44" spans="2:8" x14ac:dyDescent="0.25">
      <c r="B44" s="46">
        <f>IF(ENTRY!B44="S",ENTRY!A44,"na")</f>
        <v>42</v>
      </c>
      <c r="C44" s="46">
        <f>IF(ENTRY!B44="S",ENTRY!C44,"na")</f>
        <v>17241776</v>
      </c>
      <c r="D44" s="46" t="str">
        <f>IF(ENTRY!B44="S",ENTRY!B44,"na")</f>
        <v>S</v>
      </c>
      <c r="E44" s="46" t="str">
        <f>IF(ENTRY!B44="S",ENTRY!D44,"na")</f>
        <v>PRIYANSHI</v>
      </c>
      <c r="F44" s="46">
        <f>IFERROR((COUNTIF($G$3:G44,G44)-1)*0.0001+G44,"NA")</f>
        <v>349</v>
      </c>
      <c r="G44" s="46">
        <f>IF(ENTRY!B44="S",ENTRY!BJ44,"na")</f>
        <v>349</v>
      </c>
      <c r="H44" s="47">
        <f>IF(ENTRY!B44="S",ENTRY!BK44,"na")</f>
        <v>69.8</v>
      </c>
    </row>
    <row r="45" spans="2:8" x14ac:dyDescent="0.25">
      <c r="B45" s="46">
        <f>IF(ENTRY!B45="S",ENTRY!A45,"na")</f>
        <v>43</v>
      </c>
      <c r="C45" s="46">
        <f>IF(ENTRY!B45="S",ENTRY!C45,"na")</f>
        <v>17241777</v>
      </c>
      <c r="D45" s="46" t="str">
        <f>IF(ENTRY!B45="S",ENTRY!B45,"na")</f>
        <v>S</v>
      </c>
      <c r="E45" s="46" t="str">
        <f>IF(ENTRY!B45="S",ENTRY!D45,"na")</f>
        <v>SAHIL</v>
      </c>
      <c r="F45" s="46">
        <f>IFERROR((COUNTIF($G$3:G45,G45)-1)*0.0001+G45,"NA")</f>
        <v>253</v>
      </c>
      <c r="G45" s="46">
        <f>IF(ENTRY!B45="S",ENTRY!BJ45,"na")</f>
        <v>253</v>
      </c>
      <c r="H45" s="47">
        <f>IF(ENTRY!B45="S",ENTRY!BK45,"na")</f>
        <v>50.6</v>
      </c>
    </row>
    <row r="46" spans="2:8" x14ac:dyDescent="0.25">
      <c r="B46" s="46">
        <f>IF(ENTRY!B46="S",ENTRY!A46,"na")</f>
        <v>44</v>
      </c>
      <c r="C46" s="46">
        <f>IF(ENTRY!B46="S",ENTRY!C46,"na")</f>
        <v>17241778</v>
      </c>
      <c r="D46" s="46" t="str">
        <f>IF(ENTRY!B46="S",ENTRY!B46,"na")</f>
        <v>S</v>
      </c>
      <c r="E46" s="46" t="str">
        <f>IF(ENTRY!B46="S",ENTRY!D46,"na")</f>
        <v>SHAGUN SHARMA</v>
      </c>
      <c r="F46" s="46">
        <f>IFERROR((COUNTIF($G$3:G46,G46)-1)*0.0001+G46,"NA")</f>
        <v>286</v>
      </c>
      <c r="G46" s="46">
        <f>IF(ENTRY!B46="S",ENTRY!BJ46,"na")</f>
        <v>286</v>
      </c>
      <c r="H46" s="47">
        <f>IF(ENTRY!B46="S",ENTRY!BK46,"na")</f>
        <v>57.2</v>
      </c>
    </row>
    <row r="47" spans="2:8" x14ac:dyDescent="0.25">
      <c r="B47" s="46">
        <f>IF(ENTRY!B47="S",ENTRY!A47,"na")</f>
        <v>45</v>
      </c>
      <c r="C47" s="46">
        <f>IF(ENTRY!B47="S",ENTRY!C47,"na")</f>
        <v>17241779</v>
      </c>
      <c r="D47" s="46" t="str">
        <f>IF(ENTRY!B47="S",ENTRY!B47,"na")</f>
        <v>S</v>
      </c>
      <c r="E47" s="46" t="str">
        <f>IF(ENTRY!B47="S",ENTRY!D47,"na")</f>
        <v>SUSHANT JARYAL</v>
      </c>
      <c r="F47" s="46">
        <f>IFERROR((COUNTIF($G$3:G47,G47)-1)*0.0001+G47,"NA")</f>
        <v>255</v>
      </c>
      <c r="G47" s="46">
        <f>IF(ENTRY!B47="S",ENTRY!BJ47,"na")</f>
        <v>255</v>
      </c>
      <c r="H47" s="47">
        <f>IF(ENTRY!B47="S",ENTRY!BK47,"na")</f>
        <v>51</v>
      </c>
    </row>
    <row r="48" spans="2:8" x14ac:dyDescent="0.25">
      <c r="B48" s="46">
        <f>IF(ENTRY!B48="S",ENTRY!A48,"na")</f>
        <v>46</v>
      </c>
      <c r="C48" s="46">
        <f>IF(ENTRY!B48="S",ENTRY!C48,"na")</f>
        <v>17241780</v>
      </c>
      <c r="D48" s="46" t="str">
        <f>IF(ENTRY!B48="S",ENTRY!B48,"na")</f>
        <v>S</v>
      </c>
      <c r="E48" s="46" t="str">
        <f>IF(ENTRY!B48="S",ENTRY!D48,"na")</f>
        <v>TARNNUM</v>
      </c>
      <c r="F48" s="46">
        <f>IFERROR((COUNTIF($G$3:G48,G48)-1)*0.0001+G48,"NA")</f>
        <v>414</v>
      </c>
      <c r="G48" s="46">
        <f>IF(ENTRY!B48="S",ENTRY!BJ48,"na")</f>
        <v>414</v>
      </c>
      <c r="H48" s="47">
        <f>IF(ENTRY!B48="S",ENTRY!BK48,"na")</f>
        <v>82.8</v>
      </c>
    </row>
    <row r="49" spans="2:8" x14ac:dyDescent="0.25">
      <c r="B49" s="46">
        <f>IF(ENTRY!B49="S",ENTRY!A49,"na")</f>
        <v>47</v>
      </c>
      <c r="C49" s="46">
        <f>IF(ENTRY!B49="S",ENTRY!C49,"na")</f>
        <v>17241781</v>
      </c>
      <c r="D49" s="46" t="str">
        <f>IF(ENTRY!B49="S",ENTRY!B49,"na")</f>
        <v>S</v>
      </c>
      <c r="E49" s="46" t="str">
        <f>IF(ENTRY!B49="S",ENTRY!D49,"na")</f>
        <v>MANDEEP KAUR</v>
      </c>
      <c r="F49" s="46">
        <f>IFERROR((COUNTIF($G$3:G49,G49)-1)*0.0001+G49,"NA")</f>
        <v>422</v>
      </c>
      <c r="G49" s="46">
        <f>IF(ENTRY!B49="S",ENTRY!BJ49,"na")</f>
        <v>422</v>
      </c>
      <c r="H49" s="47">
        <f>IF(ENTRY!B49="S",ENTRY!BK49,"na")</f>
        <v>84.4</v>
      </c>
    </row>
    <row r="50" spans="2:8" x14ac:dyDescent="0.25">
      <c r="B50" s="46">
        <f>IF(ENTRY!B50="S",ENTRY!A50,"na")</f>
        <v>48</v>
      </c>
      <c r="C50" s="46">
        <f>IF(ENTRY!B50="S",ENTRY!C50,"na")</f>
        <v>17241782</v>
      </c>
      <c r="D50" s="46" t="str">
        <f>IF(ENTRY!B50="S",ENTRY!B50,"na")</f>
        <v>S</v>
      </c>
      <c r="E50" s="46" t="str">
        <f>IF(ENTRY!B50="S",ENTRY!D50,"na")</f>
        <v>ABHISHEK VERMA</v>
      </c>
      <c r="F50" s="46">
        <f>IFERROR((COUNTIF($G$3:G50,G50)-1)*0.0001+G50,"NA")</f>
        <v>419</v>
      </c>
      <c r="G50" s="46">
        <f>IF(ENTRY!B50="S",ENTRY!BJ50,"na")</f>
        <v>419</v>
      </c>
      <c r="H50" s="47">
        <f>IF(ENTRY!B50="S",ENTRY!BK50,"na")</f>
        <v>83.8</v>
      </c>
    </row>
    <row r="51" spans="2:8" x14ac:dyDescent="0.25">
      <c r="B51" s="46">
        <f>IF(ENTRY!B51="S",ENTRY!A51,"na")</f>
        <v>49</v>
      </c>
      <c r="C51" s="46">
        <f>IF(ENTRY!B51="S",ENTRY!C51,"na")</f>
        <v>17241783</v>
      </c>
      <c r="D51" s="46" t="str">
        <f>IF(ENTRY!B51="S",ENTRY!B51,"na")</f>
        <v>S</v>
      </c>
      <c r="E51" s="46" t="str">
        <f>IF(ENTRY!B51="S",ENTRY!D51,"na")</f>
        <v>SUHANI KATOCH</v>
      </c>
      <c r="F51" s="46">
        <f>IFERROR((COUNTIF($G$3:G51,G51)-1)*0.0001+G51,"NA")</f>
        <v>312</v>
      </c>
      <c r="G51" s="46">
        <f>IF(ENTRY!B51="S",ENTRY!BJ51,"na")</f>
        <v>312</v>
      </c>
      <c r="H51" s="47">
        <f>IF(ENTRY!B51="S",ENTRY!BK51,"na")</f>
        <v>62.4</v>
      </c>
    </row>
    <row r="52" spans="2:8" x14ac:dyDescent="0.25">
      <c r="B52" s="46">
        <f>IF(ENTRY!B52="S",ENTRY!A52,"na")</f>
        <v>50</v>
      </c>
      <c r="C52" s="46">
        <f>IF(ENTRY!B52="S",ENTRY!C52,"na")</f>
        <v>17241784</v>
      </c>
      <c r="D52" s="46" t="str">
        <f>IF(ENTRY!B52="S",ENTRY!B52,"na")</f>
        <v>S</v>
      </c>
      <c r="E52" s="46" t="str">
        <f>IF(ENTRY!B52="S",ENTRY!D52,"na")</f>
        <v>SHAURYA RANA</v>
      </c>
      <c r="F52" s="46">
        <f>IFERROR((COUNTIF($G$3:G52,G52)-1)*0.0001+G52,"NA")</f>
        <v>329</v>
      </c>
      <c r="G52" s="46">
        <f>IF(ENTRY!B52="S",ENTRY!BJ52,"na")</f>
        <v>329</v>
      </c>
      <c r="H52" s="47">
        <f>IF(ENTRY!B52="S",ENTRY!BK52,"na")</f>
        <v>65.8</v>
      </c>
    </row>
    <row r="53" spans="2:8" x14ac:dyDescent="0.25">
      <c r="B53" s="46">
        <f>IF(ENTRY!B53="S",ENTRY!A53,"na")</f>
        <v>51</v>
      </c>
      <c r="C53" s="46">
        <f>IF(ENTRY!B53="S",ENTRY!C53,"na")</f>
        <v>17241785</v>
      </c>
      <c r="D53" s="46" t="str">
        <f>IF(ENTRY!B53="S",ENTRY!B53,"na")</f>
        <v>S</v>
      </c>
      <c r="E53" s="46" t="str">
        <f>IF(ENTRY!B53="S",ENTRY!D53,"na")</f>
        <v>ANSHIKA</v>
      </c>
      <c r="F53" s="46">
        <f>IFERROR((COUNTIF($G$3:G53,G53)-1)*0.0001+G53,"NA")</f>
        <v>354</v>
      </c>
      <c r="G53" s="46">
        <f>IF(ENTRY!B53="S",ENTRY!BJ53,"na")</f>
        <v>354</v>
      </c>
      <c r="H53" s="47">
        <f>IF(ENTRY!B53="S",ENTRY!BK53,"na")</f>
        <v>70.8</v>
      </c>
    </row>
    <row r="54" spans="2:8" x14ac:dyDescent="0.25">
      <c r="B54" s="46">
        <f>IF(ENTRY!B54="S",ENTRY!A54,"na")</f>
        <v>52</v>
      </c>
      <c r="C54" s="46">
        <f>IF(ENTRY!B54="S",ENTRY!C54,"na")</f>
        <v>17241786</v>
      </c>
      <c r="D54" s="46" t="str">
        <f>IF(ENTRY!B54="S",ENTRY!B54,"na")</f>
        <v>S</v>
      </c>
      <c r="E54" s="46" t="str">
        <f>IF(ENTRY!B54="S",ENTRY!D54,"na")</f>
        <v>ABHISHEK</v>
      </c>
      <c r="F54" s="46">
        <f>IFERROR((COUNTIF($G$3:G54,G54)-1)*0.0001+G54,"NA")</f>
        <v>411.00009999999997</v>
      </c>
      <c r="G54" s="46">
        <f>IF(ENTRY!B54="S",ENTRY!BJ54,"na")</f>
        <v>411</v>
      </c>
      <c r="H54" s="47">
        <f>IF(ENTRY!B54="S",ENTRY!BK54,"na")</f>
        <v>82.2</v>
      </c>
    </row>
    <row r="55" spans="2:8" x14ac:dyDescent="0.25">
      <c r="B55" s="46">
        <f>IF(ENTRY!B55="S",ENTRY!A55,"na")</f>
        <v>53</v>
      </c>
      <c r="C55" s="46">
        <f>IF(ENTRY!B55="S",ENTRY!C55,"na")</f>
        <v>17241787</v>
      </c>
      <c r="D55" s="46" t="str">
        <f>IF(ENTRY!B55="S",ENTRY!B55,"na")</f>
        <v>S</v>
      </c>
      <c r="E55" s="46" t="str">
        <f>IF(ENTRY!B55="S",ENTRY!D55,"na")</f>
        <v>RUCHI THAKUR</v>
      </c>
      <c r="F55" s="46">
        <f>IFERROR((COUNTIF($G$3:G55,G55)-1)*0.0001+G55,"NA")</f>
        <v>285</v>
      </c>
      <c r="G55" s="46">
        <f>IF(ENTRY!B55="S",ENTRY!BJ55,"na")</f>
        <v>285</v>
      </c>
      <c r="H55" s="47">
        <f>IF(ENTRY!B55="S",ENTRY!BK55,"na")</f>
        <v>57</v>
      </c>
    </row>
    <row r="56" spans="2:8" x14ac:dyDescent="0.25">
      <c r="B56" s="46">
        <f>IF(ENTRY!B56="S",ENTRY!A56,"na")</f>
        <v>54</v>
      </c>
      <c r="C56" s="46">
        <f>IF(ENTRY!B56="S",ENTRY!C56,"na")</f>
        <v>17241788</v>
      </c>
      <c r="D56" s="46" t="str">
        <f>IF(ENTRY!B56="S",ENTRY!B56,"na")</f>
        <v>S</v>
      </c>
      <c r="E56" s="46" t="str">
        <f>IF(ENTRY!B56="S",ENTRY!D56,"na")</f>
        <v>ANKUR</v>
      </c>
      <c r="F56" s="46">
        <f>IFERROR((COUNTIF($G$3:G56,G56)-1)*0.0001+G56,"NA")</f>
        <v>357</v>
      </c>
      <c r="G56" s="46">
        <f>IF(ENTRY!B56="S",ENTRY!BJ56,"na")</f>
        <v>357</v>
      </c>
      <c r="H56" s="47">
        <f>IF(ENTRY!B56="S",ENTRY!BK56,"na")</f>
        <v>71.400000000000006</v>
      </c>
    </row>
    <row r="57" spans="2:8" x14ac:dyDescent="0.25">
      <c r="B57" s="46">
        <f>IF(ENTRY!B57="S",ENTRY!A57,"na")</f>
        <v>55</v>
      </c>
      <c r="C57" s="46">
        <f>IF(ENTRY!B57="S",ENTRY!C57,"na")</f>
        <v>17241789</v>
      </c>
      <c r="D57" s="46" t="str">
        <f>IF(ENTRY!B57="S",ENTRY!B57,"na")</f>
        <v>S</v>
      </c>
      <c r="E57" s="46" t="str">
        <f>IF(ENTRY!B57="S",ENTRY!D57,"na")</f>
        <v>ASMIT</v>
      </c>
      <c r="F57" s="46">
        <f>IFERROR((COUNTIF($G$3:G57,G57)-1)*0.0001+G57,"NA")</f>
        <v>279</v>
      </c>
      <c r="G57" s="46">
        <f>IF(ENTRY!B57="S",ENTRY!BJ57,"na")</f>
        <v>279</v>
      </c>
      <c r="H57" s="47">
        <f>IF(ENTRY!B57="S",ENTRY!BK57,"na")</f>
        <v>55.8</v>
      </c>
    </row>
    <row r="58" spans="2:8" x14ac:dyDescent="0.25">
      <c r="B58" s="46">
        <f>IF(ENTRY!B58="S",ENTRY!A58,"na")</f>
        <v>56</v>
      </c>
      <c r="C58" s="46">
        <f>IF(ENTRY!B58="S",ENTRY!C58,"na")</f>
        <v>17241790</v>
      </c>
      <c r="D58" s="46" t="str">
        <f>IF(ENTRY!B58="S",ENTRY!B58,"na")</f>
        <v>S</v>
      </c>
      <c r="E58" s="46" t="str">
        <f>IF(ENTRY!B58="S",ENTRY!D58,"na")</f>
        <v>ASHISH</v>
      </c>
      <c r="F58" s="46">
        <f>IFERROR((COUNTIF($G$3:G58,G58)-1)*0.0001+G58,"NA")</f>
        <v>301.00009999999997</v>
      </c>
      <c r="G58" s="46">
        <f>IF(ENTRY!B58="S",ENTRY!BJ58,"na")</f>
        <v>301</v>
      </c>
      <c r="H58" s="47">
        <f>IF(ENTRY!B58="S",ENTRY!BK58,"na")</f>
        <v>60.2</v>
      </c>
    </row>
    <row r="59" spans="2:8" x14ac:dyDescent="0.25">
      <c r="B59" s="46">
        <f>IF(ENTRY!B59="S",ENTRY!A59,"na")</f>
        <v>57</v>
      </c>
      <c r="C59" s="46">
        <f>IF(ENTRY!B59="S",ENTRY!C59,"na")</f>
        <v>17241791</v>
      </c>
      <c r="D59" s="46" t="str">
        <f>IF(ENTRY!B59="S",ENTRY!B59,"na")</f>
        <v>S</v>
      </c>
      <c r="E59" s="46" t="str">
        <f>IF(ENTRY!B59="S",ENTRY!D59,"na")</f>
        <v>SAKSHI SHARMA</v>
      </c>
      <c r="F59" s="46">
        <f>IFERROR((COUNTIF($G$3:G59,G59)-1)*0.0001+G59,"NA")</f>
        <v>366</v>
      </c>
      <c r="G59" s="46">
        <f>IF(ENTRY!B59="S",ENTRY!BJ59,"na")</f>
        <v>366</v>
      </c>
      <c r="H59" s="47">
        <f>IF(ENTRY!B59="S",ENTRY!BK59,"na")</f>
        <v>73.2</v>
      </c>
    </row>
    <row r="60" spans="2:8" x14ac:dyDescent="0.25">
      <c r="B60" s="46">
        <f>IF(ENTRY!B60="S",ENTRY!A60,"na")</f>
        <v>58</v>
      </c>
      <c r="C60" s="46">
        <f>IF(ENTRY!B60="S",ENTRY!C60,"na")</f>
        <v>17241792</v>
      </c>
      <c r="D60" s="46" t="str">
        <f>IF(ENTRY!B60="S",ENTRY!B60,"na")</f>
        <v>S</v>
      </c>
      <c r="E60" s="46" t="str">
        <f>IF(ENTRY!B60="S",ENTRY!D60,"na")</f>
        <v>YASHWANT VISHWAMBHAR LANDAGE</v>
      </c>
      <c r="F60" s="46">
        <f>IFERROR((COUNTIF($G$3:G60,G60)-1)*0.0001+G60,"NA")</f>
        <v>346</v>
      </c>
      <c r="G60" s="46">
        <f>IF(ENTRY!B60="S",ENTRY!BJ60,"na")</f>
        <v>346</v>
      </c>
      <c r="H60" s="47">
        <f>IF(ENTRY!B60="S",ENTRY!BK60,"na")</f>
        <v>69.2</v>
      </c>
    </row>
    <row r="61" spans="2:8" x14ac:dyDescent="0.25">
      <c r="B61" s="46">
        <f>IF(ENTRY!B61="S",ENTRY!A61,"na")</f>
        <v>59</v>
      </c>
      <c r="C61" s="46">
        <f>IF(ENTRY!B61="S",ENTRY!C61,"na")</f>
        <v>17241793</v>
      </c>
      <c r="D61" s="46" t="str">
        <f>IF(ENTRY!B61="S",ENTRY!B61,"na")</f>
        <v>S</v>
      </c>
      <c r="E61" s="46" t="str">
        <f>IF(ENTRY!B61="S",ENTRY!D61,"na")</f>
        <v>PRABHAT KUMAR YADAV</v>
      </c>
      <c r="F61" s="46">
        <f>IFERROR((COUNTIF($G$3:G61,G61)-1)*0.0001+G61,"NA")</f>
        <v>253.0001</v>
      </c>
      <c r="G61" s="46">
        <f>IF(ENTRY!B61="S",ENTRY!BJ61,"na")</f>
        <v>253</v>
      </c>
      <c r="H61" s="47">
        <f>IF(ENTRY!B61="S",ENTRY!BK61,"na")</f>
        <v>50.6</v>
      </c>
    </row>
    <row r="62" spans="2:8" x14ac:dyDescent="0.25">
      <c r="B62" s="46">
        <f>IF(ENTRY!B62="S",ENTRY!A62,"na")</f>
        <v>60</v>
      </c>
      <c r="C62" s="46">
        <f>IF(ENTRY!B62="S",ENTRY!C62,"na")</f>
        <v>17241794</v>
      </c>
      <c r="D62" s="46" t="str">
        <f>IF(ENTRY!B62="S",ENTRY!B62,"na")</f>
        <v>S</v>
      </c>
      <c r="E62" s="46" t="str">
        <f>IF(ENTRY!B62="S",ENTRY!D62,"na")</f>
        <v>ANJAL SINGH</v>
      </c>
      <c r="F62" s="46">
        <f>IFERROR((COUNTIF($G$3:G62,G62)-1)*0.0001+G62,"NA")</f>
        <v>468.00009999999997</v>
      </c>
      <c r="G62" s="46">
        <f>IF(ENTRY!B62="S",ENTRY!BJ62,"na")</f>
        <v>468</v>
      </c>
      <c r="H62" s="47">
        <f>IF(ENTRY!B62="S",ENTRY!BK62,"na")</f>
        <v>93.6</v>
      </c>
    </row>
    <row r="63" spans="2:8" x14ac:dyDescent="0.25">
      <c r="B63" s="46">
        <f>IF(ENTRY!B63="S",ENTRY!A63,"na")</f>
        <v>61</v>
      </c>
      <c r="C63" s="46">
        <f>IF(ENTRY!B63="S",ENTRY!C63,"na")</f>
        <v>17241795</v>
      </c>
      <c r="D63" s="46" t="str">
        <f>IF(ENTRY!B63="S",ENTRY!B63,"na")</f>
        <v>S</v>
      </c>
      <c r="E63" s="46" t="str">
        <f>IF(ENTRY!B63="S",ENTRY!D63,"na")</f>
        <v>RITIK RANA</v>
      </c>
      <c r="F63" s="46">
        <f>IFERROR((COUNTIF($G$3:G63,G63)-1)*0.0001+G63,"NA")</f>
        <v>410</v>
      </c>
      <c r="G63" s="46">
        <f>IF(ENTRY!B63="S",ENTRY!BJ63,"na")</f>
        <v>410</v>
      </c>
      <c r="H63" s="47">
        <f>IF(ENTRY!B63="S",ENTRY!BK63,"na")</f>
        <v>82</v>
      </c>
    </row>
    <row r="64" spans="2:8" x14ac:dyDescent="0.25">
      <c r="B64" s="46">
        <f>IF(ENTRY!B64="S",ENTRY!A64,"na")</f>
        <v>62</v>
      </c>
      <c r="C64" s="46">
        <f>IF(ENTRY!B64="S",ENTRY!C64,"na")</f>
        <v>17241796</v>
      </c>
      <c r="D64" s="46" t="str">
        <f>IF(ENTRY!B64="S",ENTRY!B64,"na")</f>
        <v>S</v>
      </c>
      <c r="E64" s="46" t="str">
        <f>IF(ENTRY!B64="S",ENTRY!D64,"na")</f>
        <v>PRITI</v>
      </c>
      <c r="F64" s="46">
        <f>IFERROR((COUNTIF($G$3:G64,G64)-1)*0.0001+G64,"NA")</f>
        <v>281</v>
      </c>
      <c r="G64" s="46">
        <f>IF(ENTRY!B64="S",ENTRY!BJ64,"na")</f>
        <v>281</v>
      </c>
      <c r="H64" s="47">
        <f>IF(ENTRY!B64="S",ENTRY!BK64,"na")</f>
        <v>56.2</v>
      </c>
    </row>
    <row r="65" spans="2:8" x14ac:dyDescent="0.25">
      <c r="B65" s="46">
        <f>IF(ENTRY!B65="S",ENTRY!A65,"na")</f>
        <v>63</v>
      </c>
      <c r="C65" s="46">
        <f>IF(ENTRY!B65="S",ENTRY!C65,"na")</f>
        <v>17241797</v>
      </c>
      <c r="D65" s="46" t="str">
        <f>IF(ENTRY!B65="S",ENTRY!B65,"na")</f>
        <v>S</v>
      </c>
      <c r="E65" s="46" t="str">
        <f>IF(ENTRY!B65="S",ENTRY!D65,"na")</f>
        <v>MEETANSHI RANA</v>
      </c>
      <c r="F65" s="46">
        <f>IFERROR((COUNTIF($G$3:G65,G65)-1)*0.0001+G65,"NA")</f>
        <v>392</v>
      </c>
      <c r="G65" s="46">
        <f>IF(ENTRY!B65="S",ENTRY!BJ65,"na")</f>
        <v>392</v>
      </c>
      <c r="H65" s="47">
        <f>IF(ENTRY!B65="S",ENTRY!BK65,"na")</f>
        <v>78.400000000000006</v>
      </c>
    </row>
    <row r="66" spans="2:8" x14ac:dyDescent="0.25">
      <c r="B66" s="46">
        <f>IF(ENTRY!B66="S",ENTRY!A66,"na")</f>
        <v>64</v>
      </c>
      <c r="C66" s="46">
        <f>IF(ENTRY!B66="S",ENTRY!C66,"na")</f>
        <v>17241798</v>
      </c>
      <c r="D66" s="46" t="str">
        <f>IF(ENTRY!B66="S",ENTRY!B66,"na")</f>
        <v>S</v>
      </c>
      <c r="E66" s="46" t="str">
        <f>IF(ENTRY!B66="S",ENTRY!D66,"na")</f>
        <v>PAYAL  KAPOOR</v>
      </c>
      <c r="F66" s="46">
        <f>IFERROR((COUNTIF($G$3:G66,G66)-1)*0.0001+G66,"NA")</f>
        <v>317</v>
      </c>
      <c r="G66" s="46">
        <f>IF(ENTRY!B66="S",ENTRY!BJ66,"na")</f>
        <v>317</v>
      </c>
      <c r="H66" s="47">
        <f>IF(ENTRY!B66="S",ENTRY!BK66,"na")</f>
        <v>63.4</v>
      </c>
    </row>
    <row r="67" spans="2:8" x14ac:dyDescent="0.25">
      <c r="B67" s="46">
        <f>IF(ENTRY!B67="S",ENTRY!A67,"na")</f>
        <v>65</v>
      </c>
      <c r="C67" s="46">
        <f>IF(ENTRY!B67="S",ENTRY!C67,"na")</f>
        <v>17241799</v>
      </c>
      <c r="D67" s="46" t="str">
        <f>IF(ENTRY!B67="S",ENTRY!B67,"na")</f>
        <v>S</v>
      </c>
      <c r="E67" s="46" t="str">
        <f>IF(ENTRY!B67="S",ENTRY!D67,"na")</f>
        <v>AXITA</v>
      </c>
      <c r="F67" s="46">
        <f>IFERROR((COUNTIF($G$3:G67,G67)-1)*0.0001+G67,"NA")</f>
        <v>369</v>
      </c>
      <c r="G67" s="46">
        <f>IF(ENTRY!B67="S",ENTRY!BJ67,"na")</f>
        <v>369</v>
      </c>
      <c r="H67" s="47">
        <f>IF(ENTRY!B67="S",ENTRY!BK67,"na")</f>
        <v>73.8</v>
      </c>
    </row>
    <row r="68" spans="2:8" x14ac:dyDescent="0.25">
      <c r="B68" s="46">
        <f>IF(ENTRY!B68="S",ENTRY!A68,"na")</f>
        <v>66</v>
      </c>
      <c r="C68" s="46">
        <f>IF(ENTRY!B68="S",ENTRY!C68,"na")</f>
        <v>0</v>
      </c>
      <c r="D68" s="46" t="str">
        <f>IF(ENTRY!B68="S",ENTRY!B68,"na")</f>
        <v>S</v>
      </c>
      <c r="E68" s="46">
        <f>IF(ENTRY!B68="S",ENTRY!D68,"na")</f>
        <v>0</v>
      </c>
      <c r="F68" s="46">
        <f>IFERROR((COUNTIF($G$3:G68,G68)-1)*0.0001+G68,"NA")</f>
        <v>0</v>
      </c>
      <c r="G68" s="46">
        <f>IF(ENTRY!B68="S",ENTRY!BJ68,"na")</f>
        <v>0</v>
      </c>
      <c r="H68" s="47">
        <f>IF(ENTRY!B68="S",ENTRY!BK68,"na")</f>
        <v>0</v>
      </c>
    </row>
    <row r="69" spans="2:8" x14ac:dyDescent="0.25">
      <c r="B69" s="46">
        <f>IF(ENTRY!B69="S",ENTRY!A69,"na")</f>
        <v>67</v>
      </c>
      <c r="C69" s="46">
        <f>IF(ENTRY!B69="S",ENTRY!C69,"na")</f>
        <v>0</v>
      </c>
      <c r="D69" s="46" t="str">
        <f>IF(ENTRY!B69="S",ENTRY!B69,"na")</f>
        <v>S</v>
      </c>
      <c r="E69" s="46">
        <f>IF(ENTRY!B69="S",ENTRY!D69,"na")</f>
        <v>0</v>
      </c>
      <c r="F69" s="46">
        <f>IFERROR((COUNTIF($G$3:G69,G69)-1)*0.0001+G69,"NA")</f>
        <v>1E-4</v>
      </c>
      <c r="G69" s="46">
        <f>IF(ENTRY!B69="S",ENTRY!BJ69,"na")</f>
        <v>0</v>
      </c>
      <c r="H69" s="47">
        <f>IF(ENTRY!B69="S",ENTRY!BK69,"na")</f>
        <v>0</v>
      </c>
    </row>
    <row r="70" spans="2:8" x14ac:dyDescent="0.25">
      <c r="B70" s="46">
        <f>IF(ENTRY!B70="S",ENTRY!A70,"na")</f>
        <v>68</v>
      </c>
      <c r="C70" s="46">
        <f>IF(ENTRY!B70="S",ENTRY!C70,"na")</f>
        <v>0</v>
      </c>
      <c r="D70" s="46" t="str">
        <f>IF(ENTRY!B70="S",ENTRY!B70,"na")</f>
        <v>S</v>
      </c>
      <c r="E70" s="46">
        <f>IF(ENTRY!B70="S",ENTRY!D70,"na")</f>
        <v>0</v>
      </c>
      <c r="F70" s="46">
        <f>IFERROR((COUNTIF($G$3:G70,G70)-1)*0.0001+G70,"NA")</f>
        <v>2.0000000000000001E-4</v>
      </c>
      <c r="G70" s="46">
        <f>IF(ENTRY!B70="S",ENTRY!BJ70,"na")</f>
        <v>0</v>
      </c>
      <c r="H70" s="47">
        <f>IF(ENTRY!B70="S",ENTRY!BK70,"na")</f>
        <v>0</v>
      </c>
    </row>
    <row r="71" spans="2:8" x14ac:dyDescent="0.25">
      <c r="B71" s="46">
        <f>IF(ENTRY!B71="S",ENTRY!A71,"na")</f>
        <v>69</v>
      </c>
      <c r="C71" s="46">
        <f>IF(ENTRY!B71="S",ENTRY!C71,"na")</f>
        <v>0</v>
      </c>
      <c r="D71" s="46" t="str">
        <f>IF(ENTRY!B71="S",ENTRY!B71,"na")</f>
        <v>S</v>
      </c>
      <c r="E71" s="46">
        <f>IF(ENTRY!B71="S",ENTRY!D71,"na")</f>
        <v>0</v>
      </c>
      <c r="F71" s="46">
        <f>IFERROR((COUNTIF($G$3:G71,G71)-1)*0.0001+G71,"NA")</f>
        <v>3.0000000000000003E-4</v>
      </c>
      <c r="G71" s="46">
        <f>IF(ENTRY!B71="S",ENTRY!BJ71,"na")</f>
        <v>0</v>
      </c>
      <c r="H71" s="47">
        <f>IF(ENTRY!B71="S",ENTRY!BK71,"na")</f>
        <v>0</v>
      </c>
    </row>
    <row r="72" spans="2:8" x14ac:dyDescent="0.25">
      <c r="B72" s="46">
        <f>IF(ENTRY!B72="S",ENTRY!A72,"na")</f>
        <v>70</v>
      </c>
      <c r="C72" s="46">
        <f>IF(ENTRY!B72="S",ENTRY!C72,"na")</f>
        <v>0</v>
      </c>
      <c r="D72" s="46" t="str">
        <f>IF(ENTRY!B72="S",ENTRY!B72,"na")</f>
        <v>S</v>
      </c>
      <c r="E72" s="46">
        <f>IF(ENTRY!B72="S",ENTRY!D72,"na")</f>
        <v>0</v>
      </c>
      <c r="F72" s="46">
        <f>IFERROR((COUNTIF($G$3:G72,G72)-1)*0.0001+G72,"NA")</f>
        <v>4.0000000000000002E-4</v>
      </c>
      <c r="G72" s="46">
        <f>IF(ENTRY!B72="S",ENTRY!BJ72,"na")</f>
        <v>0</v>
      </c>
      <c r="H72" s="47">
        <f>IF(ENTRY!B72="S",ENTRY!BK72,"na")</f>
        <v>0</v>
      </c>
    </row>
    <row r="73" spans="2:8" x14ac:dyDescent="0.25">
      <c r="B73" s="46">
        <f>IF(ENTRY!B73="S",ENTRY!A73,"na")</f>
        <v>71</v>
      </c>
      <c r="C73" s="46">
        <f>IF(ENTRY!B73="S",ENTRY!C73,"na")</f>
        <v>0</v>
      </c>
      <c r="D73" s="46" t="str">
        <f>IF(ENTRY!B73="S",ENTRY!B73,"na")</f>
        <v>S</v>
      </c>
      <c r="E73" s="46">
        <f>IF(ENTRY!B73="S",ENTRY!D73,"na")</f>
        <v>0</v>
      </c>
      <c r="F73" s="46">
        <f>IFERROR((COUNTIF($G$3:G73,G73)-1)*0.0001+G73,"NA")</f>
        <v>5.0000000000000001E-4</v>
      </c>
      <c r="G73" s="46">
        <f>IF(ENTRY!B73="S",ENTRY!BJ73,"na")</f>
        <v>0</v>
      </c>
      <c r="H73" s="47">
        <f>IF(ENTRY!B73="S",ENTRY!BK73,"na")</f>
        <v>0</v>
      </c>
    </row>
    <row r="74" spans="2:8" x14ac:dyDescent="0.25">
      <c r="B74" s="46">
        <f>IF(ENTRY!B74="S",ENTRY!A74,"na")</f>
        <v>72</v>
      </c>
      <c r="C74" s="46">
        <f>IF(ENTRY!B74="S",ENTRY!C74,"na")</f>
        <v>0</v>
      </c>
      <c r="D74" s="46" t="str">
        <f>IF(ENTRY!B74="S",ENTRY!B74,"na")</f>
        <v>S</v>
      </c>
      <c r="E74" s="46">
        <f>IF(ENTRY!B74="S",ENTRY!D74,"na")</f>
        <v>0</v>
      </c>
      <c r="F74" s="46">
        <f>IFERROR((COUNTIF($G$3:G74,G74)-1)*0.0001+G74,"NA")</f>
        <v>6.0000000000000006E-4</v>
      </c>
      <c r="G74" s="46">
        <f>IF(ENTRY!B74="S",ENTRY!BJ74,"na")</f>
        <v>0</v>
      </c>
      <c r="H74" s="47">
        <f>IF(ENTRY!B74="S",ENTRY!BK74,"na")</f>
        <v>0</v>
      </c>
    </row>
    <row r="75" spans="2:8" x14ac:dyDescent="0.25">
      <c r="B75" s="46">
        <f>IF(ENTRY!B75="S",ENTRY!A75,"na")</f>
        <v>73</v>
      </c>
      <c r="C75" s="46">
        <f>IF(ENTRY!B75="S",ENTRY!C75,"na")</f>
        <v>0</v>
      </c>
      <c r="D75" s="46" t="str">
        <f>IF(ENTRY!B75="S",ENTRY!B75,"na")</f>
        <v>S</v>
      </c>
      <c r="E75" s="46">
        <f>IF(ENTRY!B75="S",ENTRY!D75,"na")</f>
        <v>0</v>
      </c>
      <c r="F75" s="46">
        <f>IFERROR((COUNTIF($G$3:G75,G75)-1)*0.0001+G75,"NA")</f>
        <v>6.9999999999999999E-4</v>
      </c>
      <c r="G75" s="46">
        <f>IF(ENTRY!B75="S",ENTRY!BJ75,"na")</f>
        <v>0</v>
      </c>
      <c r="H75" s="47">
        <f>IF(ENTRY!B75="S",ENTRY!BK75,"na")</f>
        <v>0</v>
      </c>
    </row>
    <row r="76" spans="2:8" x14ac:dyDescent="0.25">
      <c r="B76" s="46">
        <f>IF(ENTRY!B76="S",ENTRY!A76,"na")</f>
        <v>74</v>
      </c>
      <c r="C76" s="46">
        <f>IF(ENTRY!B76="S",ENTRY!C76,"na")</f>
        <v>0</v>
      </c>
      <c r="D76" s="46" t="str">
        <f>IF(ENTRY!B76="S",ENTRY!B76,"na")</f>
        <v>S</v>
      </c>
      <c r="E76" s="46">
        <f>IF(ENTRY!B76="S",ENTRY!D76,"na")</f>
        <v>0</v>
      </c>
      <c r="F76" s="46">
        <f>IFERROR((COUNTIF($G$3:G76,G76)-1)*0.0001+G76,"NA")</f>
        <v>8.0000000000000004E-4</v>
      </c>
      <c r="G76" s="46">
        <f>IF(ENTRY!B76="S",ENTRY!BJ76,"na")</f>
        <v>0</v>
      </c>
      <c r="H76" s="47">
        <f>IF(ENTRY!B76="S",ENTRY!BK76,"na")</f>
        <v>0</v>
      </c>
    </row>
    <row r="77" spans="2:8" x14ac:dyDescent="0.25">
      <c r="B77" s="46">
        <f>IF(ENTRY!B77="S",ENTRY!A77,"na")</f>
        <v>75</v>
      </c>
      <c r="C77" s="46">
        <f>IF(ENTRY!B77="S",ENTRY!C77,"na")</f>
        <v>0</v>
      </c>
      <c r="D77" s="46" t="str">
        <f>IF(ENTRY!B77="S",ENTRY!B77,"na")</f>
        <v>S</v>
      </c>
      <c r="E77" s="46">
        <f>IF(ENTRY!B77="S",ENTRY!D77,"na")</f>
        <v>0</v>
      </c>
      <c r="F77" s="46">
        <f>IFERROR((COUNTIF($G$3:G77,G77)-1)*0.0001+G77,"NA")</f>
        <v>9.0000000000000008E-4</v>
      </c>
      <c r="G77" s="46">
        <f>IF(ENTRY!B77="S",ENTRY!BJ77,"na")</f>
        <v>0</v>
      </c>
      <c r="H77" s="47">
        <f>IF(ENTRY!B77="S",ENTRY!BK77,"na")</f>
        <v>0</v>
      </c>
    </row>
    <row r="78" spans="2:8" x14ac:dyDescent="0.25">
      <c r="B78" s="46">
        <f>IF(ENTRY!B78="S",ENTRY!A78,"na")</f>
        <v>76</v>
      </c>
      <c r="C78" s="46">
        <f>IF(ENTRY!B78="S",ENTRY!C78,"na")</f>
        <v>0</v>
      </c>
      <c r="D78" s="46" t="str">
        <f>IF(ENTRY!B78="S",ENTRY!B78,"na")</f>
        <v>S</v>
      </c>
      <c r="E78" s="46">
        <f>IF(ENTRY!B78="S",ENTRY!D78,"na")</f>
        <v>0</v>
      </c>
      <c r="F78" s="46">
        <f>IFERROR((COUNTIF($G$3:G78,G78)-1)*0.0001+G78,"NA")</f>
        <v>1E-3</v>
      </c>
      <c r="G78" s="46">
        <f>IF(ENTRY!B78="S",ENTRY!BJ78,"na")</f>
        <v>0</v>
      </c>
      <c r="H78" s="47">
        <f>IF(ENTRY!B78="S",ENTRY!BK78,"na")</f>
        <v>0</v>
      </c>
    </row>
    <row r="79" spans="2:8" x14ac:dyDescent="0.25">
      <c r="B79" s="46">
        <f>IF(ENTRY!B79="S",ENTRY!A79,"na")</f>
        <v>77</v>
      </c>
      <c r="C79" s="46">
        <f>IF(ENTRY!B79="S",ENTRY!C79,"na")</f>
        <v>0</v>
      </c>
      <c r="D79" s="46" t="str">
        <f>IF(ENTRY!B79="S",ENTRY!B79,"na")</f>
        <v>S</v>
      </c>
      <c r="E79" s="46">
        <f>IF(ENTRY!B79="S",ENTRY!D79,"na")</f>
        <v>0</v>
      </c>
      <c r="F79" s="46">
        <f>IFERROR((COUNTIF($G$3:G79,G79)-1)*0.0001+G79,"NA")</f>
        <v>1.1000000000000001E-3</v>
      </c>
      <c r="G79" s="46">
        <f>IF(ENTRY!B79="S",ENTRY!BJ79,"na")</f>
        <v>0</v>
      </c>
      <c r="H79" s="47">
        <f>IF(ENTRY!B79="S",ENTRY!BK79,"na")</f>
        <v>0</v>
      </c>
    </row>
    <row r="80" spans="2:8" x14ac:dyDescent="0.25">
      <c r="B80" s="46">
        <f>IF(ENTRY!B80="S",ENTRY!A80,"na")</f>
        <v>78</v>
      </c>
      <c r="C80" s="46">
        <f>IF(ENTRY!B80="S",ENTRY!C80,"na")</f>
        <v>0</v>
      </c>
      <c r="D80" s="46" t="str">
        <f>IF(ENTRY!B80="S",ENTRY!B80,"na")</f>
        <v>S</v>
      </c>
      <c r="E80" s="46">
        <f>IF(ENTRY!B80="S",ENTRY!D80,"na")</f>
        <v>0</v>
      </c>
      <c r="F80" s="46">
        <f>IFERROR((COUNTIF($G$3:G80,G80)-1)*0.0001+G80,"NA")</f>
        <v>1.2000000000000001E-3</v>
      </c>
      <c r="G80" s="46">
        <f>IF(ENTRY!B80="S",ENTRY!BJ80,"na")</f>
        <v>0</v>
      </c>
      <c r="H80" s="47">
        <f>IF(ENTRY!B80="S",ENTRY!BK80,"na")</f>
        <v>0</v>
      </c>
    </row>
    <row r="81" spans="2:8" x14ac:dyDescent="0.25">
      <c r="B81" s="46">
        <f>IF(ENTRY!B81="S",ENTRY!A81,"na")</f>
        <v>79</v>
      </c>
      <c r="C81" s="46">
        <f>IF(ENTRY!B81="S",ENTRY!C81,"na")</f>
        <v>0</v>
      </c>
      <c r="D81" s="46" t="str">
        <f>IF(ENTRY!B81="S",ENTRY!B81,"na")</f>
        <v>S</v>
      </c>
      <c r="E81" s="46">
        <f>IF(ENTRY!B81="S",ENTRY!D81,"na")</f>
        <v>0</v>
      </c>
      <c r="F81" s="46">
        <f>IFERROR((COUNTIF($G$3:G81,G81)-1)*0.0001+G81,"NA")</f>
        <v>1.3000000000000002E-3</v>
      </c>
      <c r="G81" s="46">
        <f>IF(ENTRY!B81="S",ENTRY!BJ81,"na")</f>
        <v>0</v>
      </c>
      <c r="H81" s="47">
        <f>IF(ENTRY!B81="S",ENTRY!BK81,"na")</f>
        <v>0</v>
      </c>
    </row>
    <row r="82" spans="2:8" x14ac:dyDescent="0.25">
      <c r="B82" s="46">
        <f>IF(ENTRY!B82="S",ENTRY!A82,"na")</f>
        <v>80</v>
      </c>
      <c r="C82" s="46">
        <f>IF(ENTRY!B82="S",ENTRY!C82,"na")</f>
        <v>0</v>
      </c>
      <c r="D82" s="46" t="str">
        <f>IF(ENTRY!B82="S",ENTRY!B82,"na")</f>
        <v>S</v>
      </c>
      <c r="E82" s="46">
        <f>IF(ENTRY!B82="S",ENTRY!D82,"na")</f>
        <v>0</v>
      </c>
      <c r="F82" s="46">
        <f>IFERROR((COUNTIF($G$3:G82,G82)-1)*0.0001+G82,"NA")</f>
        <v>1.4E-3</v>
      </c>
      <c r="G82" s="46">
        <f>IF(ENTRY!B82="S",ENTRY!BJ82,"na")</f>
        <v>0</v>
      </c>
      <c r="H82" s="47">
        <f>IF(ENTRY!B82="S",ENTRY!BK82,"na")</f>
        <v>0</v>
      </c>
    </row>
    <row r="83" spans="2:8" x14ac:dyDescent="0.25">
      <c r="B83" s="46">
        <f>IF(ENTRY!B83="S",ENTRY!A83,"na")</f>
        <v>81</v>
      </c>
      <c r="C83" s="46">
        <f>IF(ENTRY!B83="S",ENTRY!C83,"na")</f>
        <v>0</v>
      </c>
      <c r="D83" s="46" t="str">
        <f>IF(ENTRY!B83="S",ENTRY!B83,"na")</f>
        <v>S</v>
      </c>
      <c r="E83" s="46">
        <f>IF(ENTRY!B83="S",ENTRY!D83,"na")</f>
        <v>0</v>
      </c>
      <c r="F83" s="46">
        <f>IFERROR((COUNTIF($G$3:G83,G83)-1)*0.0001+G83,"NA")</f>
        <v>1.5E-3</v>
      </c>
      <c r="G83" s="46">
        <f>IF(ENTRY!B83="S",ENTRY!BJ83,"na")</f>
        <v>0</v>
      </c>
      <c r="H83" s="47">
        <f>IF(ENTRY!B83="S",ENTRY!BK83,"na")</f>
        <v>0</v>
      </c>
    </row>
    <row r="84" spans="2:8" x14ac:dyDescent="0.25">
      <c r="B84" s="46">
        <f>IF(ENTRY!B84="S",ENTRY!A84,"na")</f>
        <v>82</v>
      </c>
      <c r="C84" s="46">
        <f>IF(ENTRY!B84="S",ENTRY!C84,"na")</f>
        <v>0</v>
      </c>
      <c r="D84" s="46" t="str">
        <f>IF(ENTRY!B84="S",ENTRY!B84,"na")</f>
        <v>S</v>
      </c>
      <c r="E84" s="46">
        <f>IF(ENTRY!B84="S",ENTRY!D84,"na")</f>
        <v>0</v>
      </c>
      <c r="F84" s="46">
        <f>IFERROR((COUNTIF($G$3:G84,G84)-1)*0.0001+G84,"NA")</f>
        <v>1.6000000000000001E-3</v>
      </c>
      <c r="G84" s="46">
        <f>IF(ENTRY!B84="S",ENTRY!BJ84,"na")</f>
        <v>0</v>
      </c>
      <c r="H84" s="47">
        <f>IF(ENTRY!B84="S",ENTRY!BK84,"na")</f>
        <v>0</v>
      </c>
    </row>
    <row r="85" spans="2:8" x14ac:dyDescent="0.25">
      <c r="B85" s="46">
        <f>IF(ENTRY!B85="S",ENTRY!A85,"na")</f>
        <v>83</v>
      </c>
      <c r="C85" s="46">
        <f>IF(ENTRY!B85="S",ENTRY!C85,"na")</f>
        <v>0</v>
      </c>
      <c r="D85" s="46" t="str">
        <f>IF(ENTRY!B85="S",ENTRY!B85,"na")</f>
        <v>S</v>
      </c>
      <c r="E85" s="46">
        <f>IF(ENTRY!B85="S",ENTRY!D85,"na")</f>
        <v>0</v>
      </c>
      <c r="F85" s="46">
        <f>IFERROR((COUNTIF($G$3:G85,G85)-1)*0.0001+G85,"NA")</f>
        <v>1.7000000000000001E-3</v>
      </c>
      <c r="G85" s="46">
        <f>IF(ENTRY!B85="S",ENTRY!BJ85,"na")</f>
        <v>0</v>
      </c>
      <c r="H85" s="47">
        <f>IF(ENTRY!B85="S",ENTRY!BK85,"na")</f>
        <v>0</v>
      </c>
    </row>
    <row r="86" spans="2:8" x14ac:dyDescent="0.25">
      <c r="B86" s="46">
        <f>IF(ENTRY!B86="S",ENTRY!A86,"na")</f>
        <v>84</v>
      </c>
      <c r="C86" s="46">
        <f>IF(ENTRY!B86="S",ENTRY!C86,"na")</f>
        <v>0</v>
      </c>
      <c r="D86" s="46" t="str">
        <f>IF(ENTRY!B86="S",ENTRY!B86,"na")</f>
        <v>S</v>
      </c>
      <c r="E86" s="46">
        <f>IF(ENTRY!B86="S",ENTRY!D86,"na")</f>
        <v>0</v>
      </c>
      <c r="F86" s="46">
        <f>IFERROR((COUNTIF($G$3:G86,G86)-1)*0.0001+G86,"NA")</f>
        <v>1.8000000000000002E-3</v>
      </c>
      <c r="G86" s="46">
        <f>IF(ENTRY!B86="S",ENTRY!BJ86,"na")</f>
        <v>0</v>
      </c>
      <c r="H86" s="47">
        <f>IF(ENTRY!B86="S",ENTRY!BK86,"na")</f>
        <v>0</v>
      </c>
    </row>
    <row r="87" spans="2:8" x14ac:dyDescent="0.25">
      <c r="B87" s="46">
        <f>IF(ENTRY!B87="S",ENTRY!A87,"na")</f>
        <v>85</v>
      </c>
      <c r="C87" s="46">
        <f>IF(ENTRY!B87="S",ENTRY!C87,"na")</f>
        <v>0</v>
      </c>
      <c r="D87" s="46" t="str">
        <f>IF(ENTRY!B87="S",ENTRY!B87,"na")</f>
        <v>S</v>
      </c>
      <c r="E87" s="46">
        <f>IF(ENTRY!B87="S",ENTRY!D87,"na")</f>
        <v>0</v>
      </c>
      <c r="F87" s="46">
        <f>IFERROR((COUNTIF($G$3:G87,G87)-1)*0.0001+G87,"NA")</f>
        <v>1.9E-3</v>
      </c>
      <c r="G87" s="46">
        <f>IF(ENTRY!B87="S",ENTRY!BJ87,"na")</f>
        <v>0</v>
      </c>
      <c r="H87" s="47">
        <f>IF(ENTRY!B87="S",ENTRY!BK87,"na")</f>
        <v>0</v>
      </c>
    </row>
    <row r="88" spans="2:8" x14ac:dyDescent="0.25">
      <c r="B88" s="46">
        <f>IF(ENTRY!B88="S",ENTRY!A88,"na")</f>
        <v>86</v>
      </c>
      <c r="C88" s="46">
        <f>IF(ENTRY!B88="S",ENTRY!C88,"na")</f>
        <v>0</v>
      </c>
      <c r="D88" s="46" t="str">
        <f>IF(ENTRY!B88="S",ENTRY!B88,"na")</f>
        <v>S</v>
      </c>
      <c r="E88" s="46">
        <f>IF(ENTRY!B88="S",ENTRY!D88,"na")</f>
        <v>0</v>
      </c>
      <c r="F88" s="46">
        <f>IFERROR((COUNTIF($G$3:G88,G88)-1)*0.0001+G88,"NA")</f>
        <v>2E-3</v>
      </c>
      <c r="G88" s="46">
        <f>IF(ENTRY!B88="S",ENTRY!BJ88,"na")</f>
        <v>0</v>
      </c>
      <c r="H88" s="47">
        <f>IF(ENTRY!B88="S",ENTRY!BK88,"na")</f>
        <v>0</v>
      </c>
    </row>
    <row r="89" spans="2:8" x14ac:dyDescent="0.25">
      <c r="B89" s="46">
        <f>IF(ENTRY!B89="S",ENTRY!A89,"na")</f>
        <v>87</v>
      </c>
      <c r="C89" s="46">
        <f>IF(ENTRY!B89="S",ENTRY!C89,"na")</f>
        <v>0</v>
      </c>
      <c r="D89" s="46" t="str">
        <f>IF(ENTRY!B89="S",ENTRY!B89,"na")</f>
        <v>S</v>
      </c>
      <c r="E89" s="46">
        <f>IF(ENTRY!B89="S",ENTRY!D89,"na")</f>
        <v>0</v>
      </c>
      <c r="F89" s="46">
        <f>IFERROR((COUNTIF($G$3:G89,G89)-1)*0.0001+G89,"NA")</f>
        <v>2.1000000000000003E-3</v>
      </c>
      <c r="G89" s="46">
        <f>IF(ENTRY!B89="S",ENTRY!BJ89,"na")</f>
        <v>0</v>
      </c>
      <c r="H89" s="47">
        <f>IF(ENTRY!B89="S",ENTRY!BK89,"na")</f>
        <v>0</v>
      </c>
    </row>
    <row r="90" spans="2:8" x14ac:dyDescent="0.25">
      <c r="B90" s="46">
        <f>IF(ENTRY!B90="S",ENTRY!A90,"na")</f>
        <v>88</v>
      </c>
      <c r="C90" s="46">
        <f>IF(ENTRY!B90="S",ENTRY!C90,"na")</f>
        <v>0</v>
      </c>
      <c r="D90" s="46" t="str">
        <f>IF(ENTRY!B90="S",ENTRY!B90,"na")</f>
        <v>S</v>
      </c>
      <c r="E90" s="46">
        <f>IF(ENTRY!B90="S",ENTRY!D90,"na")</f>
        <v>0</v>
      </c>
      <c r="F90" s="46">
        <f>IFERROR((COUNTIF($G$3:G90,G90)-1)*0.0001+G90,"NA")</f>
        <v>2.2000000000000001E-3</v>
      </c>
      <c r="G90" s="46">
        <f>IF(ENTRY!B90="S",ENTRY!BJ90,"na")</f>
        <v>0</v>
      </c>
      <c r="H90" s="47">
        <f>IF(ENTRY!B90="S",ENTRY!BK90,"na")</f>
        <v>0</v>
      </c>
    </row>
    <row r="91" spans="2:8" x14ac:dyDescent="0.25">
      <c r="B91" s="46">
        <f>IF(ENTRY!B91="S",ENTRY!A91,"na")</f>
        <v>89</v>
      </c>
      <c r="C91" s="46">
        <f>IF(ENTRY!B91="S",ENTRY!C91,"na")</f>
        <v>0</v>
      </c>
      <c r="D91" s="46" t="str">
        <f>IF(ENTRY!B91="S",ENTRY!B91,"na")</f>
        <v>S</v>
      </c>
      <c r="E91" s="46">
        <f>IF(ENTRY!B91="S",ENTRY!D91,"na")</f>
        <v>0</v>
      </c>
      <c r="F91" s="46">
        <f>IFERROR((COUNTIF($G$3:G91,G91)-1)*0.0001+G91,"NA")</f>
        <v>2.3E-3</v>
      </c>
      <c r="G91" s="46">
        <f>IF(ENTRY!B91="S",ENTRY!BJ91,"na")</f>
        <v>0</v>
      </c>
      <c r="H91" s="47">
        <f>IF(ENTRY!B91="S",ENTRY!BK91,"na")</f>
        <v>0</v>
      </c>
    </row>
    <row r="92" spans="2:8" x14ac:dyDescent="0.25">
      <c r="B92" s="46">
        <f>IF(ENTRY!B92="S",ENTRY!A92,"na")</f>
        <v>90</v>
      </c>
      <c r="C92" s="46">
        <f>IF(ENTRY!B92="S",ENTRY!C92,"na")</f>
        <v>0</v>
      </c>
      <c r="D92" s="46" t="str">
        <f>IF(ENTRY!B92="S",ENTRY!B92,"na")</f>
        <v>S</v>
      </c>
      <c r="E92" s="46">
        <f>IF(ENTRY!B92="S",ENTRY!D92,"na")</f>
        <v>0</v>
      </c>
      <c r="F92" s="46">
        <f>IFERROR((COUNTIF($G$3:G92,G92)-1)*0.0001+G92,"NA")</f>
        <v>2.4000000000000002E-3</v>
      </c>
      <c r="G92" s="46">
        <f>IF(ENTRY!B92="S",ENTRY!BJ92,"na")</f>
        <v>0</v>
      </c>
      <c r="H92" s="47">
        <f>IF(ENTRY!B92="S",ENTRY!BK92,"na")</f>
        <v>0</v>
      </c>
    </row>
    <row r="93" spans="2:8" x14ac:dyDescent="0.25">
      <c r="B93" s="46">
        <f>IF(ENTRY!B93="S",ENTRY!A93,"na")</f>
        <v>91</v>
      </c>
      <c r="C93" s="46">
        <f>IF(ENTRY!B93="S",ENTRY!C93,"na")</f>
        <v>0</v>
      </c>
      <c r="D93" s="46" t="str">
        <f>IF(ENTRY!B93="S",ENTRY!B93,"na")</f>
        <v>S</v>
      </c>
      <c r="E93" s="46">
        <f>IF(ENTRY!B93="S",ENTRY!D93,"na")</f>
        <v>0</v>
      </c>
      <c r="F93" s="46">
        <f>IFERROR((COUNTIF($G$3:G93,G93)-1)*0.0001+G93,"NA")</f>
        <v>2.5000000000000001E-3</v>
      </c>
      <c r="G93" s="46">
        <f>IF(ENTRY!B93="S",ENTRY!BJ93,"na")</f>
        <v>0</v>
      </c>
      <c r="H93" s="47">
        <f>IF(ENTRY!B93="S",ENTRY!BK93,"na")</f>
        <v>0</v>
      </c>
    </row>
    <row r="94" spans="2:8" x14ac:dyDescent="0.25">
      <c r="B94" s="46">
        <f>IF(ENTRY!B94="S",ENTRY!A94,"na")</f>
        <v>92</v>
      </c>
      <c r="C94" s="46">
        <f>IF(ENTRY!B94="S",ENTRY!C94,"na")</f>
        <v>0</v>
      </c>
      <c r="D94" s="46" t="str">
        <f>IF(ENTRY!B94="S",ENTRY!B94,"na")</f>
        <v>S</v>
      </c>
      <c r="E94" s="46">
        <f>IF(ENTRY!B94="S",ENTRY!D94,"na")</f>
        <v>0</v>
      </c>
      <c r="F94" s="46">
        <f>IFERROR((COUNTIF($G$3:G94,G94)-1)*0.0001+G94,"NA")</f>
        <v>2.6000000000000003E-3</v>
      </c>
      <c r="G94" s="46">
        <f>IF(ENTRY!B94="S",ENTRY!BJ94,"na")</f>
        <v>0</v>
      </c>
      <c r="H94" s="47">
        <f>IF(ENTRY!B94="S",ENTRY!BK94,"na")</f>
        <v>0</v>
      </c>
    </row>
    <row r="95" spans="2:8" x14ac:dyDescent="0.25">
      <c r="B95" s="46">
        <f>IF(ENTRY!B95="S",ENTRY!A95,"na")</f>
        <v>93</v>
      </c>
      <c r="C95" s="46">
        <f>IF(ENTRY!B95="S",ENTRY!C95,"na")</f>
        <v>0</v>
      </c>
      <c r="D95" s="46" t="str">
        <f>IF(ENTRY!B95="S",ENTRY!B95,"na")</f>
        <v>S</v>
      </c>
      <c r="E95" s="46">
        <f>IF(ENTRY!B95="S",ENTRY!D95,"na")</f>
        <v>0</v>
      </c>
      <c r="F95" s="46">
        <f>IFERROR((COUNTIF($G$3:G95,G95)-1)*0.0001+G95,"NA")</f>
        <v>2.7000000000000001E-3</v>
      </c>
      <c r="G95" s="46">
        <f>IF(ENTRY!B95="S",ENTRY!BJ95,"na")</f>
        <v>0</v>
      </c>
      <c r="H95" s="47">
        <f>IF(ENTRY!B95="S",ENTRY!BK95,"na")</f>
        <v>0</v>
      </c>
    </row>
    <row r="96" spans="2:8" x14ac:dyDescent="0.25">
      <c r="B96" s="46">
        <f>IF(ENTRY!B96="S",ENTRY!A96,"na")</f>
        <v>94</v>
      </c>
      <c r="C96" s="46">
        <f>IF(ENTRY!B96="S",ENTRY!C96,"na")</f>
        <v>0</v>
      </c>
      <c r="D96" s="46" t="str">
        <f>IF(ENTRY!B96="S",ENTRY!B96,"na")</f>
        <v>S</v>
      </c>
      <c r="E96" s="46">
        <f>IF(ENTRY!B96="S",ENTRY!D96,"na")</f>
        <v>0</v>
      </c>
      <c r="F96" s="46">
        <f>IFERROR((COUNTIF($G$3:G96,G96)-1)*0.0001+G96,"NA")</f>
        <v>2.8E-3</v>
      </c>
      <c r="G96" s="46">
        <f>IF(ENTRY!B96="S",ENTRY!BJ96,"na")</f>
        <v>0</v>
      </c>
      <c r="H96" s="47">
        <f>IF(ENTRY!B96="S",ENTRY!BK96,"na")</f>
        <v>0</v>
      </c>
    </row>
    <row r="97" spans="2:8" x14ac:dyDescent="0.25">
      <c r="B97" s="46">
        <f>IF(ENTRY!B97="S",ENTRY!A97,"na")</f>
        <v>95</v>
      </c>
      <c r="C97" s="46">
        <f>IF(ENTRY!B97="S",ENTRY!C97,"na")</f>
        <v>0</v>
      </c>
      <c r="D97" s="46" t="str">
        <f>IF(ENTRY!B97="S",ENTRY!B97,"na")</f>
        <v>S</v>
      </c>
      <c r="E97" s="46">
        <f>IF(ENTRY!B97="S",ENTRY!D97,"na")</f>
        <v>0</v>
      </c>
      <c r="F97" s="46">
        <f>IFERROR((COUNTIF($G$3:G97,G97)-1)*0.0001+G97,"NA")</f>
        <v>2.9000000000000002E-3</v>
      </c>
      <c r="G97" s="46">
        <f>IF(ENTRY!B97="S",ENTRY!BJ97,"na")</f>
        <v>0</v>
      </c>
      <c r="H97" s="47">
        <f>IF(ENTRY!B97="S",ENTRY!BK97,"na")</f>
        <v>0</v>
      </c>
    </row>
    <row r="98" spans="2:8" x14ac:dyDescent="0.25">
      <c r="B98" s="46">
        <f>IF(ENTRY!B98="S",ENTRY!A98,"na")</f>
        <v>96</v>
      </c>
      <c r="C98" s="46">
        <f>IF(ENTRY!B98="S",ENTRY!C98,"na")</f>
        <v>0</v>
      </c>
      <c r="D98" s="46" t="str">
        <f>IF(ENTRY!B98="S",ENTRY!B98,"na")</f>
        <v>S</v>
      </c>
      <c r="E98" s="46">
        <f>IF(ENTRY!B98="S",ENTRY!D98,"na")</f>
        <v>0</v>
      </c>
      <c r="F98" s="46">
        <f>IFERROR((COUNTIF($G$3:G98,G98)-1)*0.0001+G98,"NA")</f>
        <v>3.0000000000000001E-3</v>
      </c>
      <c r="G98" s="46">
        <f>IF(ENTRY!B98="S",ENTRY!BJ98,"na")</f>
        <v>0</v>
      </c>
      <c r="H98" s="47">
        <f>IF(ENTRY!B98="S",ENTRY!BK98,"na")</f>
        <v>0</v>
      </c>
    </row>
    <row r="99" spans="2:8" x14ac:dyDescent="0.25">
      <c r="B99" s="46">
        <f>IF(ENTRY!B99="S",ENTRY!A99,"na")</f>
        <v>97</v>
      </c>
      <c r="C99" s="46">
        <f>IF(ENTRY!B99="S",ENTRY!C99,"na")</f>
        <v>0</v>
      </c>
      <c r="D99" s="46" t="str">
        <f>IF(ENTRY!B99="S",ENTRY!B99,"na")</f>
        <v>S</v>
      </c>
      <c r="E99" s="46">
        <f>IF(ENTRY!B99="S",ENTRY!D99,"na")</f>
        <v>0</v>
      </c>
      <c r="F99" s="46">
        <f>IFERROR((COUNTIF($G$3:G99,G99)-1)*0.0001+G99,"NA")</f>
        <v>3.1000000000000003E-3</v>
      </c>
      <c r="G99" s="46">
        <f>IF(ENTRY!B99="S",ENTRY!BJ99,"na")</f>
        <v>0</v>
      </c>
      <c r="H99" s="47">
        <f>IF(ENTRY!B99="S",ENTRY!BK99,"na")</f>
        <v>0</v>
      </c>
    </row>
    <row r="100" spans="2:8" x14ac:dyDescent="0.25">
      <c r="B100" s="46">
        <f>IF(ENTRY!B100="S",ENTRY!A100,"na")</f>
        <v>98</v>
      </c>
      <c r="C100" s="46">
        <f>IF(ENTRY!B100="S",ENTRY!C100,"na")</f>
        <v>0</v>
      </c>
      <c r="D100" s="46" t="str">
        <f>IF(ENTRY!B100="S",ENTRY!B100,"na")</f>
        <v>S</v>
      </c>
      <c r="E100" s="46">
        <f>IF(ENTRY!B100="S",ENTRY!D100,"na")</f>
        <v>0</v>
      </c>
      <c r="F100" s="46">
        <f>IFERROR((COUNTIF($G$3:G100,G100)-1)*0.0001+G100,"NA")</f>
        <v>3.2000000000000002E-3</v>
      </c>
      <c r="G100" s="46">
        <f>IF(ENTRY!B100="S",ENTRY!BJ100,"na")</f>
        <v>0</v>
      </c>
      <c r="H100" s="47">
        <f>IF(ENTRY!B100="S",ENTRY!BK100,"na")</f>
        <v>0</v>
      </c>
    </row>
    <row r="101" spans="2:8" x14ac:dyDescent="0.25">
      <c r="B101" s="46">
        <f>IF(ENTRY!B101="S",ENTRY!A101,"na")</f>
        <v>99</v>
      </c>
      <c r="C101" s="46">
        <f>IF(ENTRY!B101="S",ENTRY!C101,"na")</f>
        <v>0</v>
      </c>
      <c r="D101" s="46" t="str">
        <f>IF(ENTRY!B101="S",ENTRY!B101,"na")</f>
        <v>S</v>
      </c>
      <c r="E101" s="46">
        <f>IF(ENTRY!B101="S",ENTRY!D101,"na")</f>
        <v>0</v>
      </c>
      <c r="F101" s="46">
        <f>IFERROR((COUNTIF($G$3:G101,G101)-1)*0.0001+G101,"NA")</f>
        <v>3.3E-3</v>
      </c>
      <c r="G101" s="46">
        <f>IF(ENTRY!B101="S",ENTRY!BJ101,"na")</f>
        <v>0</v>
      </c>
      <c r="H101" s="47">
        <f>IF(ENTRY!B101="S",ENTRY!BK101,"na")</f>
        <v>0</v>
      </c>
    </row>
    <row r="102" spans="2:8" x14ac:dyDescent="0.25">
      <c r="B102" s="46">
        <f>IF(ENTRY!B102="S",ENTRY!A102,"na")</f>
        <v>100</v>
      </c>
      <c r="C102" s="46">
        <f>IF(ENTRY!B102="S",ENTRY!C102,"na")</f>
        <v>0</v>
      </c>
      <c r="D102" s="46" t="str">
        <f>IF(ENTRY!B102="S",ENTRY!B102,"na")</f>
        <v>S</v>
      </c>
      <c r="E102" s="46">
        <f>IF(ENTRY!B102="S",ENTRY!D102,"na")</f>
        <v>0</v>
      </c>
      <c r="F102" s="46">
        <f>IFERROR((COUNTIF($G$3:G102,G102)-1)*0.0001+G102,"NA")</f>
        <v>3.4000000000000002E-3</v>
      </c>
      <c r="G102" s="46">
        <f>IF(ENTRY!B102="S",ENTRY!BJ102,"na")</f>
        <v>0</v>
      </c>
      <c r="H102" s="47">
        <f>IF(ENTRY!B102="S",ENTRY!BK102,"na")</f>
        <v>0</v>
      </c>
    </row>
    <row r="103" spans="2:8" x14ac:dyDescent="0.25">
      <c r="B103" s="46">
        <f>IF(ENTRY!B103="S",ENTRY!A103,"na")</f>
        <v>101</v>
      </c>
      <c r="C103" s="46">
        <f>IF(ENTRY!B103="S",ENTRY!C103,"na")</f>
        <v>0</v>
      </c>
      <c r="D103" s="46" t="str">
        <f>IF(ENTRY!B103="S",ENTRY!B103,"na")</f>
        <v>S</v>
      </c>
      <c r="E103" s="46">
        <f>IF(ENTRY!B103="S",ENTRY!D103,"na")</f>
        <v>0</v>
      </c>
      <c r="F103" s="46">
        <f>IFERROR((COUNTIF($G$3:G103,G103)-1)*0.0001+G103,"NA")</f>
        <v>3.5000000000000001E-3</v>
      </c>
      <c r="G103" s="46">
        <f>IF(ENTRY!B103="S",ENTRY!BJ103,"na")</f>
        <v>0</v>
      </c>
      <c r="H103" s="47">
        <f>IF(ENTRY!B103="S",ENTRY!BK103,"na")</f>
        <v>0</v>
      </c>
    </row>
    <row r="104" spans="2:8" x14ac:dyDescent="0.25">
      <c r="B104" s="46">
        <f>IF(ENTRY!B104="S",ENTRY!A104,"na")</f>
        <v>102</v>
      </c>
      <c r="C104" s="46">
        <f>IF(ENTRY!B104="S",ENTRY!C104,"na")</f>
        <v>0</v>
      </c>
      <c r="D104" s="46" t="str">
        <f>IF(ENTRY!B104="S",ENTRY!B104,"na")</f>
        <v>S</v>
      </c>
      <c r="E104" s="46">
        <f>IF(ENTRY!B104="S",ENTRY!D104,"na")</f>
        <v>0</v>
      </c>
      <c r="F104" s="46">
        <f>IFERROR((COUNTIF($G$3:G104,G104)-1)*0.0001+G104,"NA")</f>
        <v>3.6000000000000003E-3</v>
      </c>
      <c r="G104" s="46">
        <f>IF(ENTRY!B104="S",ENTRY!BJ104,"na")</f>
        <v>0</v>
      </c>
      <c r="H104" s="47">
        <f>IF(ENTRY!B104="S",ENTRY!BK104,"na")</f>
        <v>0</v>
      </c>
    </row>
    <row r="105" spans="2:8" x14ac:dyDescent="0.25">
      <c r="B105" s="46">
        <f>IF(ENTRY!B105="S",ENTRY!A105,"na")</f>
        <v>103</v>
      </c>
      <c r="C105" s="46">
        <f>IF(ENTRY!B105="S",ENTRY!C105,"na")</f>
        <v>0</v>
      </c>
      <c r="D105" s="46" t="str">
        <f>IF(ENTRY!B105="S",ENTRY!B105,"na")</f>
        <v>S</v>
      </c>
      <c r="E105" s="46">
        <f>IF(ENTRY!B105="S",ENTRY!D105,"na")</f>
        <v>0</v>
      </c>
      <c r="F105" s="46">
        <f>IFERROR((COUNTIF($G$3:G105,G105)-1)*0.0001+G105,"NA")</f>
        <v>3.7000000000000002E-3</v>
      </c>
      <c r="G105" s="46">
        <f>IF(ENTRY!B105="S",ENTRY!BJ105,"na")</f>
        <v>0</v>
      </c>
      <c r="H105" s="47">
        <f>IF(ENTRY!B105="S",ENTRY!BK105,"na")</f>
        <v>0</v>
      </c>
    </row>
    <row r="106" spans="2:8" x14ac:dyDescent="0.25">
      <c r="B106" s="46">
        <f>IF(ENTRY!B106="S",ENTRY!A106,"na")</f>
        <v>104</v>
      </c>
      <c r="C106" s="46">
        <f>IF(ENTRY!B106="S",ENTRY!C106,"na")</f>
        <v>0</v>
      </c>
      <c r="D106" s="46" t="str">
        <f>IF(ENTRY!B106="S",ENTRY!B106,"na")</f>
        <v>S</v>
      </c>
      <c r="E106" s="46">
        <f>IF(ENTRY!B106="S",ENTRY!D106,"na")</f>
        <v>0</v>
      </c>
      <c r="F106" s="46">
        <f>IFERROR((COUNTIF($G$3:G106,G106)-1)*0.0001+G106,"NA")</f>
        <v>3.8E-3</v>
      </c>
      <c r="G106" s="46">
        <f>IF(ENTRY!B106="S",ENTRY!BJ106,"na")</f>
        <v>0</v>
      </c>
      <c r="H106" s="47">
        <f>IF(ENTRY!B106="S",ENTRY!BK106,"na")</f>
        <v>0</v>
      </c>
    </row>
    <row r="107" spans="2:8" x14ac:dyDescent="0.25">
      <c r="B107" s="46">
        <f>IF(ENTRY!B107="S",ENTRY!A107,"na")</f>
        <v>105</v>
      </c>
      <c r="C107" s="46">
        <f>IF(ENTRY!B107="S",ENTRY!C107,"na")</f>
        <v>0</v>
      </c>
      <c r="D107" s="46" t="str">
        <f>IF(ENTRY!B107="S",ENTRY!B107,"na")</f>
        <v>S</v>
      </c>
      <c r="E107" s="46">
        <f>IF(ENTRY!B107="S",ENTRY!D107,"na")</f>
        <v>0</v>
      </c>
      <c r="F107" s="46">
        <f>IFERROR((COUNTIF($G$3:G107,G107)-1)*0.0001+G107,"NA")</f>
        <v>3.9000000000000003E-3</v>
      </c>
      <c r="G107" s="46">
        <f>IF(ENTRY!B107="S",ENTRY!BJ107,"na")</f>
        <v>0</v>
      </c>
      <c r="H107" s="47">
        <f>IF(ENTRY!B107="S",ENTRY!BK107,"na")</f>
        <v>0</v>
      </c>
    </row>
    <row r="108" spans="2:8" x14ac:dyDescent="0.25">
      <c r="B108" s="46">
        <f>IF(ENTRY!B108="S",ENTRY!A108,"na")</f>
        <v>106</v>
      </c>
      <c r="C108" s="46">
        <f>IF(ENTRY!B108="S",ENTRY!C108,"na")</f>
        <v>0</v>
      </c>
      <c r="D108" s="46" t="str">
        <f>IF(ENTRY!B108="S",ENTRY!B108,"na")</f>
        <v>S</v>
      </c>
      <c r="E108" s="46">
        <f>IF(ENTRY!B108="S",ENTRY!D108,"na")</f>
        <v>0</v>
      </c>
      <c r="F108" s="46">
        <f>IFERROR((COUNTIF($G$3:G108,G108)-1)*0.0001+G108,"NA")</f>
        <v>4.0000000000000001E-3</v>
      </c>
      <c r="G108" s="46">
        <f>IF(ENTRY!B108="S",ENTRY!BJ108,"na")</f>
        <v>0</v>
      </c>
      <c r="H108" s="47">
        <f>IF(ENTRY!B108="S",ENTRY!BK108,"na")</f>
        <v>0</v>
      </c>
    </row>
    <row r="109" spans="2:8" x14ac:dyDescent="0.25">
      <c r="B109" s="46">
        <f>IF(ENTRY!B109="S",ENTRY!A109,"na")</f>
        <v>107</v>
      </c>
      <c r="C109" s="46">
        <f>IF(ENTRY!B109="S",ENTRY!C109,"na")</f>
        <v>0</v>
      </c>
      <c r="D109" s="46" t="str">
        <f>IF(ENTRY!B109="S",ENTRY!B109,"na")</f>
        <v>S</v>
      </c>
      <c r="E109" s="46">
        <f>IF(ENTRY!B109="S",ENTRY!D109,"na")</f>
        <v>0</v>
      </c>
      <c r="F109" s="46">
        <f>IFERROR((COUNTIF($G$3:G109,G109)-1)*0.0001+G109,"NA")</f>
        <v>4.1000000000000003E-3</v>
      </c>
      <c r="G109" s="46">
        <f>IF(ENTRY!B109="S",ENTRY!BJ109,"na")</f>
        <v>0</v>
      </c>
      <c r="H109" s="47">
        <f>IF(ENTRY!B109="S",ENTRY!BK109,"na")</f>
        <v>0</v>
      </c>
    </row>
    <row r="110" spans="2:8" x14ac:dyDescent="0.25">
      <c r="B110" s="46">
        <f>IF(ENTRY!B110="S",ENTRY!A110,"na")</f>
        <v>108</v>
      </c>
      <c r="C110" s="46">
        <f>IF(ENTRY!B110="S",ENTRY!C110,"na")</f>
        <v>0</v>
      </c>
      <c r="D110" s="46" t="str">
        <f>IF(ENTRY!B110="S",ENTRY!B110,"na")</f>
        <v>S</v>
      </c>
      <c r="E110" s="46">
        <f>IF(ENTRY!B110="S",ENTRY!D110,"na")</f>
        <v>0</v>
      </c>
      <c r="F110" s="46">
        <f>IFERROR((COUNTIF($G$3:G110,G110)-1)*0.0001+G110,"NA")</f>
        <v>4.2000000000000006E-3</v>
      </c>
      <c r="G110" s="46">
        <f>IF(ENTRY!B110="S",ENTRY!BJ110,"na")</f>
        <v>0</v>
      </c>
      <c r="H110" s="47">
        <f>IF(ENTRY!B110="S",ENTRY!BK110,"na")</f>
        <v>0</v>
      </c>
    </row>
    <row r="111" spans="2:8" x14ac:dyDescent="0.25">
      <c r="B111" s="46">
        <f>IF(ENTRY!B111="S",ENTRY!A111,"na")</f>
        <v>109</v>
      </c>
      <c r="C111" s="46">
        <f>IF(ENTRY!B111="S",ENTRY!C111,"na")</f>
        <v>0</v>
      </c>
      <c r="D111" s="46" t="str">
        <f>IF(ENTRY!B111="S",ENTRY!B111,"na")</f>
        <v>S</v>
      </c>
      <c r="E111" s="46">
        <f>IF(ENTRY!B111="S",ENTRY!D111,"na")</f>
        <v>0</v>
      </c>
      <c r="F111" s="46">
        <f>IFERROR((COUNTIF($G$3:G111,G111)-1)*0.0001+G111,"NA")</f>
        <v>4.3E-3</v>
      </c>
      <c r="G111" s="46">
        <f>IF(ENTRY!B111="S",ENTRY!BJ111,"na")</f>
        <v>0</v>
      </c>
      <c r="H111" s="47">
        <f>IF(ENTRY!B111="S",ENTRY!BK111,"na")</f>
        <v>0</v>
      </c>
    </row>
    <row r="112" spans="2:8" x14ac:dyDescent="0.25">
      <c r="B112" s="46">
        <f>IF(ENTRY!B112="S",ENTRY!A112,"na")</f>
        <v>110</v>
      </c>
      <c r="C112" s="46">
        <f>IF(ENTRY!B112="S",ENTRY!C112,"na")</f>
        <v>0</v>
      </c>
      <c r="D112" s="46" t="str">
        <f>IF(ENTRY!B112="S",ENTRY!B112,"na")</f>
        <v>S</v>
      </c>
      <c r="E112" s="46">
        <f>IF(ENTRY!B112="S",ENTRY!D112,"na")</f>
        <v>0</v>
      </c>
      <c r="F112" s="46">
        <f>IFERROR((COUNTIF($G$3:G112,G112)-1)*0.0001+G112,"NA")</f>
        <v>4.4000000000000003E-3</v>
      </c>
      <c r="G112" s="46">
        <f>IF(ENTRY!B112="S",ENTRY!BJ112,"na")</f>
        <v>0</v>
      </c>
      <c r="H112" s="47">
        <f>IF(ENTRY!B112="S",ENTRY!BK112,"na")</f>
        <v>0</v>
      </c>
    </row>
    <row r="113" spans="2:8" x14ac:dyDescent="0.25">
      <c r="B113" s="46">
        <f>IF(ENTRY!B113="S",ENTRY!A113,"na")</f>
        <v>111</v>
      </c>
      <c r="C113" s="46">
        <f>IF(ENTRY!B113="S",ENTRY!C113,"na")</f>
        <v>0</v>
      </c>
      <c r="D113" s="46" t="str">
        <f>IF(ENTRY!B113="S",ENTRY!B113,"na")</f>
        <v>S</v>
      </c>
      <c r="E113" s="46">
        <f>IF(ENTRY!B113="S",ENTRY!D113,"na")</f>
        <v>0</v>
      </c>
      <c r="F113" s="46">
        <f>IFERROR((COUNTIF($G$3:G113,G113)-1)*0.0001+G113,"NA")</f>
        <v>4.5000000000000005E-3</v>
      </c>
      <c r="G113" s="46">
        <f>IF(ENTRY!B113="S",ENTRY!BJ113,"na")</f>
        <v>0</v>
      </c>
      <c r="H113" s="47">
        <f>IF(ENTRY!B113="S",ENTRY!BK113,"na")</f>
        <v>0</v>
      </c>
    </row>
    <row r="114" spans="2:8" x14ac:dyDescent="0.25">
      <c r="B114" s="46">
        <f>IF(ENTRY!B114="S",ENTRY!A114,"na")</f>
        <v>112</v>
      </c>
      <c r="C114" s="46">
        <f>IF(ENTRY!B114="S",ENTRY!C114,"na")</f>
        <v>0</v>
      </c>
      <c r="D114" s="46" t="str">
        <f>IF(ENTRY!B114="S",ENTRY!B114,"na")</f>
        <v>S</v>
      </c>
      <c r="E114" s="46">
        <f>IF(ENTRY!B114="S",ENTRY!D114,"na")</f>
        <v>0</v>
      </c>
      <c r="F114" s="46">
        <f>IFERROR((COUNTIF($G$3:G114,G114)-1)*0.0001+G114,"NA")</f>
        <v>4.5999999999999999E-3</v>
      </c>
      <c r="G114" s="46">
        <f>IF(ENTRY!B114="S",ENTRY!BJ114,"na")</f>
        <v>0</v>
      </c>
      <c r="H114" s="47">
        <f>IF(ENTRY!B114="S",ENTRY!BK114,"na")</f>
        <v>0</v>
      </c>
    </row>
    <row r="115" spans="2:8" x14ac:dyDescent="0.25">
      <c r="B115" s="46">
        <f>IF(ENTRY!B115="S",ENTRY!A115,"na")</f>
        <v>113</v>
      </c>
      <c r="C115" s="46">
        <f>IF(ENTRY!B115="S",ENTRY!C115,"na")</f>
        <v>0</v>
      </c>
      <c r="D115" s="46" t="str">
        <f>IF(ENTRY!B115="S",ENTRY!B115,"na")</f>
        <v>S</v>
      </c>
      <c r="E115" s="46">
        <f>IF(ENTRY!B115="S",ENTRY!D115,"na")</f>
        <v>0</v>
      </c>
      <c r="F115" s="46">
        <f>IFERROR((COUNTIF($G$3:G115,G115)-1)*0.0001+G115,"NA")</f>
        <v>4.7000000000000002E-3</v>
      </c>
      <c r="G115" s="46">
        <f>IF(ENTRY!B115="S",ENTRY!BJ115,"na")</f>
        <v>0</v>
      </c>
      <c r="H115" s="47">
        <f>IF(ENTRY!B115="S",ENTRY!BK115,"na")</f>
        <v>0</v>
      </c>
    </row>
    <row r="116" spans="2:8" x14ac:dyDescent="0.25">
      <c r="B116" s="46">
        <f>IF(ENTRY!B116="S",ENTRY!A116,"na")</f>
        <v>114</v>
      </c>
      <c r="C116" s="46">
        <f>IF(ENTRY!B116="S",ENTRY!C116,"na")</f>
        <v>0</v>
      </c>
      <c r="D116" s="46" t="str">
        <f>IF(ENTRY!B116="S",ENTRY!B116,"na")</f>
        <v>S</v>
      </c>
      <c r="E116" s="46">
        <f>IF(ENTRY!B116="S",ENTRY!D116,"na")</f>
        <v>0</v>
      </c>
      <c r="F116" s="46">
        <f>IFERROR((COUNTIF($G$3:G116,G116)-1)*0.0001+G116,"NA")</f>
        <v>4.8000000000000004E-3</v>
      </c>
      <c r="G116" s="46">
        <f>IF(ENTRY!B116="S",ENTRY!BJ116,"na")</f>
        <v>0</v>
      </c>
      <c r="H116" s="47">
        <f>IF(ENTRY!B116="S",ENTRY!BK116,"na")</f>
        <v>0</v>
      </c>
    </row>
    <row r="117" spans="2:8" x14ac:dyDescent="0.25">
      <c r="B117" s="46">
        <f>IF(ENTRY!B117="S",ENTRY!A117,"na")</f>
        <v>115</v>
      </c>
      <c r="C117" s="46">
        <f>IF(ENTRY!B117="S",ENTRY!C117,"na")</f>
        <v>0</v>
      </c>
      <c r="D117" s="46" t="str">
        <f>IF(ENTRY!B117="S",ENTRY!B117,"na")</f>
        <v>S</v>
      </c>
      <c r="E117" s="46">
        <f>IF(ENTRY!B117="S",ENTRY!D117,"na")</f>
        <v>0</v>
      </c>
      <c r="F117" s="46">
        <f>IFERROR((COUNTIF($G$3:G117,G117)-1)*0.0001+G117,"NA")</f>
        <v>4.8999999999999998E-3</v>
      </c>
      <c r="G117" s="46">
        <f>IF(ENTRY!B117="S",ENTRY!BJ117,"na")</f>
        <v>0</v>
      </c>
      <c r="H117" s="47">
        <f>IF(ENTRY!B117="S",ENTRY!BK117,"na")</f>
        <v>0</v>
      </c>
    </row>
    <row r="118" spans="2:8" x14ac:dyDescent="0.25">
      <c r="B118" s="46">
        <f>IF(ENTRY!B118="S",ENTRY!A118,"na")</f>
        <v>116</v>
      </c>
      <c r="C118" s="46">
        <f>IF(ENTRY!B118="S",ENTRY!C118,"na")</f>
        <v>0</v>
      </c>
      <c r="D118" s="46" t="str">
        <f>IF(ENTRY!B118="S",ENTRY!B118,"na")</f>
        <v>S</v>
      </c>
      <c r="E118" s="46">
        <f>IF(ENTRY!B118="S",ENTRY!D118,"na")</f>
        <v>0</v>
      </c>
      <c r="F118" s="46">
        <f>IFERROR((COUNTIF($G$3:G118,G118)-1)*0.0001+G118,"NA")</f>
        <v>5.0000000000000001E-3</v>
      </c>
      <c r="G118" s="46">
        <f>IF(ENTRY!B118="S",ENTRY!BJ118,"na")</f>
        <v>0</v>
      </c>
      <c r="H118" s="47">
        <f>IF(ENTRY!B118="S",ENTRY!BK118,"na")</f>
        <v>0</v>
      </c>
    </row>
    <row r="119" spans="2:8" x14ac:dyDescent="0.25">
      <c r="B119" s="46">
        <f>IF(ENTRY!B119="S",ENTRY!A119,"na")</f>
        <v>117</v>
      </c>
      <c r="C119" s="46">
        <f>IF(ENTRY!B119="S",ENTRY!C119,"na")</f>
        <v>0</v>
      </c>
      <c r="D119" s="46" t="str">
        <f>IF(ENTRY!B119="S",ENTRY!B119,"na")</f>
        <v>S</v>
      </c>
      <c r="E119" s="46">
        <f>IF(ENTRY!B119="S",ENTRY!D119,"na")</f>
        <v>0</v>
      </c>
      <c r="F119" s="46">
        <f>IFERROR((COUNTIF($G$3:G119,G119)-1)*0.0001+G119,"NA")</f>
        <v>5.1000000000000004E-3</v>
      </c>
      <c r="G119" s="46">
        <f>IF(ENTRY!B119="S",ENTRY!BJ119,"na")</f>
        <v>0</v>
      </c>
      <c r="H119" s="47">
        <f>IF(ENTRY!B119="S",ENTRY!BK119,"na")</f>
        <v>0</v>
      </c>
    </row>
    <row r="120" spans="2:8" x14ac:dyDescent="0.25">
      <c r="B120" s="46">
        <f>IF(ENTRY!B120="S",ENTRY!A120,"na")</f>
        <v>118</v>
      </c>
      <c r="C120" s="46">
        <f>IF(ENTRY!B120="S",ENTRY!C120,"na")</f>
        <v>0</v>
      </c>
      <c r="D120" s="46" t="str">
        <f>IF(ENTRY!B120="S",ENTRY!B120,"na")</f>
        <v>S</v>
      </c>
      <c r="E120" s="46">
        <f>IF(ENTRY!B120="S",ENTRY!D120,"na")</f>
        <v>0</v>
      </c>
      <c r="F120" s="46">
        <f>IFERROR((COUNTIF($G$3:G120,G120)-1)*0.0001+G120,"NA")</f>
        <v>5.2000000000000006E-3</v>
      </c>
      <c r="G120" s="46">
        <f>IF(ENTRY!B120="S",ENTRY!BJ120,"na")</f>
        <v>0</v>
      </c>
      <c r="H120" s="47">
        <f>IF(ENTRY!B120="S",ENTRY!BK120,"na")</f>
        <v>0</v>
      </c>
    </row>
    <row r="121" spans="2:8" x14ac:dyDescent="0.25">
      <c r="B121" s="46">
        <f>IF(ENTRY!B121="S",ENTRY!A121,"na")</f>
        <v>119</v>
      </c>
      <c r="C121" s="46">
        <f>IF(ENTRY!B121="S",ENTRY!C121,"na")</f>
        <v>0</v>
      </c>
      <c r="D121" s="46" t="str">
        <f>IF(ENTRY!B121="S",ENTRY!B121,"na")</f>
        <v>S</v>
      </c>
      <c r="E121" s="46">
        <f>IF(ENTRY!B121="S",ENTRY!D121,"na")</f>
        <v>0</v>
      </c>
      <c r="F121" s="46">
        <f>IFERROR((COUNTIF($G$3:G121,G121)-1)*0.0001+G121,"NA")</f>
        <v>5.3E-3</v>
      </c>
      <c r="G121" s="46">
        <f>IF(ENTRY!B121="S",ENTRY!BJ121,"na")</f>
        <v>0</v>
      </c>
      <c r="H121" s="47">
        <f>IF(ENTRY!B121="S",ENTRY!BK121,"na")</f>
        <v>0</v>
      </c>
    </row>
    <row r="122" spans="2:8" x14ac:dyDescent="0.25">
      <c r="B122" s="46">
        <f>IF(ENTRY!B122="S",ENTRY!A122,"na")</f>
        <v>120</v>
      </c>
      <c r="C122" s="46">
        <f>IF(ENTRY!B122="S",ENTRY!C122,"na")</f>
        <v>0</v>
      </c>
      <c r="D122" s="46" t="str">
        <f>IF(ENTRY!B122="S",ENTRY!B122,"na")</f>
        <v>S</v>
      </c>
      <c r="E122" s="46">
        <f>IF(ENTRY!B122="S",ENTRY!D122,"na")</f>
        <v>0</v>
      </c>
      <c r="F122" s="46">
        <f>IFERROR((COUNTIF($G$3:G122,G122)-1)*0.0001+G122,"NA")</f>
        <v>5.4000000000000003E-3</v>
      </c>
      <c r="G122" s="46">
        <f>IF(ENTRY!B122="S",ENTRY!BJ122,"na")</f>
        <v>0</v>
      </c>
      <c r="H122" s="47">
        <f>IF(ENTRY!B122="S",ENTRY!BK122,"na")</f>
        <v>0</v>
      </c>
    </row>
    <row r="123" spans="2:8" x14ac:dyDescent="0.25">
      <c r="B123" s="46">
        <f>IF(ENTRY!B123="S",ENTRY!A123,"na")</f>
        <v>121</v>
      </c>
      <c r="C123" s="46">
        <f>IF(ENTRY!B123="S",ENTRY!C123,"na")</f>
        <v>0</v>
      </c>
      <c r="D123" s="46" t="str">
        <f>IF(ENTRY!B123="S",ENTRY!B123,"na")</f>
        <v>S</v>
      </c>
      <c r="E123" s="46">
        <f>IF(ENTRY!B123="S",ENTRY!D123,"na")</f>
        <v>0</v>
      </c>
      <c r="F123" s="46">
        <f>IFERROR((COUNTIF($G$3:G123,G123)-1)*0.0001+G123,"NA")</f>
        <v>5.5000000000000005E-3</v>
      </c>
      <c r="G123" s="46">
        <f>IF(ENTRY!B123="S",ENTRY!BJ123,"na")</f>
        <v>0</v>
      </c>
      <c r="H123" s="47">
        <f>IF(ENTRY!B123="S",ENTRY!BK123,"na")</f>
        <v>0</v>
      </c>
    </row>
    <row r="124" spans="2:8" x14ac:dyDescent="0.25">
      <c r="B124" s="46">
        <f>IF(ENTRY!B124="S",ENTRY!A124,"na")</f>
        <v>122</v>
      </c>
      <c r="C124" s="46">
        <f>IF(ENTRY!B124="S",ENTRY!C124,"na")</f>
        <v>0</v>
      </c>
      <c r="D124" s="46" t="str">
        <f>IF(ENTRY!B124="S",ENTRY!B124,"na")</f>
        <v>S</v>
      </c>
      <c r="E124" s="46">
        <f>IF(ENTRY!B124="S",ENTRY!D124,"na")</f>
        <v>0</v>
      </c>
      <c r="F124" s="46">
        <f>IFERROR((COUNTIF($G$3:G124,G124)-1)*0.0001+G124,"NA")</f>
        <v>5.5999999999999999E-3</v>
      </c>
      <c r="G124" s="46">
        <f>IF(ENTRY!B124="S",ENTRY!BJ124,"na")</f>
        <v>0</v>
      </c>
      <c r="H124" s="47">
        <f>IF(ENTRY!B124="S",ENTRY!BK124,"na")</f>
        <v>0</v>
      </c>
    </row>
    <row r="125" spans="2:8" x14ac:dyDescent="0.25">
      <c r="B125" s="46">
        <f>IF(ENTRY!B125="S",ENTRY!A125,"na")</f>
        <v>123</v>
      </c>
      <c r="C125" s="46">
        <f>IF(ENTRY!B125="S",ENTRY!C125,"na")</f>
        <v>0</v>
      </c>
      <c r="D125" s="46" t="str">
        <f>IF(ENTRY!B125="S",ENTRY!B125,"na")</f>
        <v>S</v>
      </c>
      <c r="E125" s="46">
        <f>IF(ENTRY!B125="S",ENTRY!D125,"na")</f>
        <v>0</v>
      </c>
      <c r="F125" s="46">
        <f>IFERROR((COUNTIF($G$3:G125,G125)-1)*0.0001+G125,"NA")</f>
        <v>5.7000000000000002E-3</v>
      </c>
      <c r="G125" s="46">
        <f>IF(ENTRY!B125="S",ENTRY!BJ125,"na")</f>
        <v>0</v>
      </c>
      <c r="H125" s="47">
        <f>IF(ENTRY!B125="S",ENTRY!BK125,"na")</f>
        <v>0</v>
      </c>
    </row>
    <row r="126" spans="2:8" x14ac:dyDescent="0.25">
      <c r="B126" s="46">
        <f>IF(ENTRY!B126="S",ENTRY!A126,"na")</f>
        <v>124</v>
      </c>
      <c r="C126" s="46">
        <f>IF(ENTRY!B126="S",ENTRY!C126,"na")</f>
        <v>0</v>
      </c>
      <c r="D126" s="46" t="str">
        <f>IF(ENTRY!B126="S",ENTRY!B126,"na")</f>
        <v>S</v>
      </c>
      <c r="E126" s="46">
        <f>IF(ENTRY!B126="S",ENTRY!D126,"na")</f>
        <v>0</v>
      </c>
      <c r="F126" s="46">
        <f>IFERROR((COUNTIF($G$3:G126,G126)-1)*0.0001+G126,"NA")</f>
        <v>5.8000000000000005E-3</v>
      </c>
      <c r="G126" s="46">
        <f>IF(ENTRY!B126="S",ENTRY!BJ126,"na")</f>
        <v>0</v>
      </c>
      <c r="H126" s="47">
        <f>IF(ENTRY!B126="S",ENTRY!BK126,"na")</f>
        <v>0</v>
      </c>
    </row>
    <row r="127" spans="2:8" x14ac:dyDescent="0.25">
      <c r="B127" s="46">
        <f>IF(ENTRY!B127="S",ENTRY!A127,"na")</f>
        <v>125</v>
      </c>
      <c r="C127" s="46">
        <f>IF(ENTRY!B127="S",ENTRY!C127,"na")</f>
        <v>0</v>
      </c>
      <c r="D127" s="46" t="str">
        <f>IF(ENTRY!B127="S",ENTRY!B127,"na")</f>
        <v>S</v>
      </c>
      <c r="E127" s="46">
        <f>IF(ENTRY!B127="S",ENTRY!D127,"na")</f>
        <v>0</v>
      </c>
      <c r="F127" s="46">
        <f>IFERROR((COUNTIF($G$3:G127,G127)-1)*0.0001+G127,"NA")</f>
        <v>5.8999999999999999E-3</v>
      </c>
      <c r="G127" s="46">
        <f>IF(ENTRY!B127="S",ENTRY!BJ127,"na")</f>
        <v>0</v>
      </c>
      <c r="H127" s="47">
        <f>IF(ENTRY!B127="S",ENTRY!BK127,"na")</f>
        <v>0</v>
      </c>
    </row>
    <row r="128" spans="2:8" x14ac:dyDescent="0.25">
      <c r="B128" s="46">
        <f>IF(ENTRY!B128="S",ENTRY!A128,"na")</f>
        <v>126</v>
      </c>
      <c r="C128" s="46">
        <f>IF(ENTRY!B128="S",ENTRY!C128,"na")</f>
        <v>0</v>
      </c>
      <c r="D128" s="46" t="str">
        <f>IF(ENTRY!B128="S",ENTRY!B128,"na")</f>
        <v>S</v>
      </c>
      <c r="E128" s="46">
        <f>IF(ENTRY!B128="S",ENTRY!D128,"na")</f>
        <v>0</v>
      </c>
      <c r="F128" s="46">
        <f>IFERROR((COUNTIF($G$3:G128,G128)-1)*0.0001+G128,"NA")</f>
        <v>6.0000000000000001E-3</v>
      </c>
      <c r="G128" s="46">
        <f>IF(ENTRY!B128="S",ENTRY!BJ128,"na")</f>
        <v>0</v>
      </c>
      <c r="H128" s="47">
        <f>IF(ENTRY!B128="S",ENTRY!BK128,"na")</f>
        <v>0</v>
      </c>
    </row>
    <row r="129" spans="2:8" x14ac:dyDescent="0.25">
      <c r="B129" s="46">
        <f>IF(ENTRY!B129="S",ENTRY!A129,"na")</f>
        <v>127</v>
      </c>
      <c r="C129" s="46">
        <f>IF(ENTRY!B129="S",ENTRY!C129,"na")</f>
        <v>0</v>
      </c>
      <c r="D129" s="46" t="str">
        <f>IF(ENTRY!B129="S",ENTRY!B129,"na")</f>
        <v>S</v>
      </c>
      <c r="E129" s="46">
        <f>IF(ENTRY!B129="S",ENTRY!D129,"na")</f>
        <v>0</v>
      </c>
      <c r="F129" s="46">
        <f>IFERROR((COUNTIF($G$3:G129,G129)-1)*0.0001+G129,"NA")</f>
        <v>6.1000000000000004E-3</v>
      </c>
      <c r="G129" s="46">
        <f>IF(ENTRY!B129="S",ENTRY!BJ129,"na")</f>
        <v>0</v>
      </c>
      <c r="H129" s="47">
        <f>IF(ENTRY!B129="S",ENTRY!BK129,"na")</f>
        <v>0</v>
      </c>
    </row>
    <row r="130" spans="2:8" x14ac:dyDescent="0.25">
      <c r="B130" s="46">
        <f>IF(ENTRY!B130="S",ENTRY!A130,"na")</f>
        <v>128</v>
      </c>
      <c r="C130" s="46">
        <f>IF(ENTRY!B130="S",ENTRY!C130,"na")</f>
        <v>0</v>
      </c>
      <c r="D130" s="46" t="str">
        <f>IF(ENTRY!B130="S",ENTRY!B130,"na")</f>
        <v>S</v>
      </c>
      <c r="E130" s="46">
        <f>IF(ENTRY!B130="S",ENTRY!D130,"na")</f>
        <v>0</v>
      </c>
      <c r="F130" s="46">
        <f>IFERROR((COUNTIF($G$3:G130,G130)-1)*0.0001+G130,"NA")</f>
        <v>6.2000000000000006E-3</v>
      </c>
      <c r="G130" s="46">
        <f>IF(ENTRY!B130="S",ENTRY!BJ130,"na")</f>
        <v>0</v>
      </c>
      <c r="H130" s="47">
        <f>IF(ENTRY!B130="S",ENTRY!BK130,"na")</f>
        <v>0</v>
      </c>
    </row>
    <row r="131" spans="2:8" x14ac:dyDescent="0.25">
      <c r="B131" s="46">
        <f>IF(ENTRY!B131="S",ENTRY!A131,"na")</f>
        <v>129</v>
      </c>
      <c r="C131" s="46">
        <f>IF(ENTRY!B131="S",ENTRY!C131,"na")</f>
        <v>0</v>
      </c>
      <c r="D131" s="46" t="str">
        <f>IF(ENTRY!B131="S",ENTRY!B131,"na")</f>
        <v>S</v>
      </c>
      <c r="E131" s="46">
        <f>IF(ENTRY!B131="S",ENTRY!D131,"na")</f>
        <v>0</v>
      </c>
      <c r="F131" s="46">
        <f>IFERROR((COUNTIF($G$3:G131,G131)-1)*0.0001+G131,"NA")</f>
        <v>6.3E-3</v>
      </c>
      <c r="G131" s="46">
        <f>IF(ENTRY!B131="S",ENTRY!BJ131,"na")</f>
        <v>0</v>
      </c>
      <c r="H131" s="47">
        <f>IF(ENTRY!B131="S",ENTRY!BK131,"na")</f>
        <v>0</v>
      </c>
    </row>
    <row r="132" spans="2:8" x14ac:dyDescent="0.25">
      <c r="B132" s="46">
        <f>IF(ENTRY!B132="S",ENTRY!A132,"na")</f>
        <v>130</v>
      </c>
      <c r="C132" s="46">
        <f>IF(ENTRY!B132="S",ENTRY!C132,"na")</f>
        <v>0</v>
      </c>
      <c r="D132" s="46" t="str">
        <f>IF(ENTRY!B132="S",ENTRY!B132,"na")</f>
        <v>S</v>
      </c>
      <c r="E132" s="46">
        <f>IF(ENTRY!B132="S",ENTRY!D132,"na")</f>
        <v>0</v>
      </c>
      <c r="F132" s="46">
        <f>IFERROR((COUNTIF($G$3:G132,G132)-1)*0.0001+G132,"NA")</f>
        <v>6.4000000000000003E-3</v>
      </c>
      <c r="G132" s="46">
        <f>IF(ENTRY!B132="S",ENTRY!BJ132,"na")</f>
        <v>0</v>
      </c>
      <c r="H132" s="47">
        <f>IF(ENTRY!B132="S",ENTRY!BK132,"na")</f>
        <v>0</v>
      </c>
    </row>
    <row r="133" spans="2:8" x14ac:dyDescent="0.25">
      <c r="B133" s="46">
        <f>IF(ENTRY!B133="S",ENTRY!A133,"na")</f>
        <v>131</v>
      </c>
      <c r="C133" s="46">
        <f>IF(ENTRY!B133="S",ENTRY!C133,"na")</f>
        <v>0</v>
      </c>
      <c r="D133" s="46" t="str">
        <f>IF(ENTRY!B133="S",ENTRY!B133,"na")</f>
        <v>S</v>
      </c>
      <c r="E133" s="46">
        <f>IF(ENTRY!B133="S",ENTRY!D133,"na")</f>
        <v>0</v>
      </c>
      <c r="F133" s="46">
        <f>IFERROR((COUNTIF($G$3:G133,G133)-1)*0.0001+G133,"NA")</f>
        <v>6.5000000000000006E-3</v>
      </c>
      <c r="G133" s="46">
        <f>IF(ENTRY!B133="S",ENTRY!BJ133,"na")</f>
        <v>0</v>
      </c>
      <c r="H133" s="47">
        <f>IF(ENTRY!B133="S",ENTRY!BK133,"na")</f>
        <v>0</v>
      </c>
    </row>
    <row r="134" spans="2:8" x14ac:dyDescent="0.25">
      <c r="B134" s="46">
        <f>IF(ENTRY!B134="S",ENTRY!A134,"na")</f>
        <v>132</v>
      </c>
      <c r="C134" s="46">
        <f>IF(ENTRY!B134="S",ENTRY!C134,"na")</f>
        <v>0</v>
      </c>
      <c r="D134" s="46" t="str">
        <f>IF(ENTRY!B134="S",ENTRY!B134,"na")</f>
        <v>S</v>
      </c>
      <c r="E134" s="46">
        <f>IF(ENTRY!B134="S",ENTRY!D134,"na")</f>
        <v>0</v>
      </c>
      <c r="F134" s="46">
        <f>IFERROR((COUNTIF($G$3:G134,G134)-1)*0.0001+G134,"NA")</f>
        <v>6.6E-3</v>
      </c>
      <c r="G134" s="46">
        <f>IF(ENTRY!B134="S",ENTRY!BJ134,"na")</f>
        <v>0</v>
      </c>
      <c r="H134" s="47">
        <f>IF(ENTRY!B134="S",ENTRY!BK134,"na")</f>
        <v>0</v>
      </c>
    </row>
    <row r="135" spans="2:8" x14ac:dyDescent="0.25">
      <c r="B135" s="46">
        <f>IF(ENTRY!B135="S",ENTRY!A135,"na")</f>
        <v>133</v>
      </c>
      <c r="C135" s="46">
        <f>IF(ENTRY!B135="S",ENTRY!C135,"na")</f>
        <v>0</v>
      </c>
      <c r="D135" s="46" t="str">
        <f>IF(ENTRY!B135="S",ENTRY!B135,"na")</f>
        <v>S</v>
      </c>
      <c r="E135" s="46">
        <f>IF(ENTRY!B135="S",ENTRY!D135,"na")</f>
        <v>0</v>
      </c>
      <c r="F135" s="46">
        <f>IFERROR((COUNTIF($G$3:G135,G135)-1)*0.0001+G135,"NA")</f>
        <v>6.7000000000000002E-3</v>
      </c>
      <c r="G135" s="46">
        <f>IF(ENTRY!B135="S",ENTRY!BJ135,"na")</f>
        <v>0</v>
      </c>
      <c r="H135" s="47">
        <f>IF(ENTRY!B135="S",ENTRY!BK135,"na")</f>
        <v>0</v>
      </c>
    </row>
    <row r="136" spans="2:8" x14ac:dyDescent="0.25">
      <c r="B136" s="46">
        <f>IF(ENTRY!B136="S",ENTRY!A136,"na")</f>
        <v>134</v>
      </c>
      <c r="C136" s="46">
        <f>IF(ENTRY!B136="S",ENTRY!C136,"na")</f>
        <v>0</v>
      </c>
      <c r="D136" s="46" t="str">
        <f>IF(ENTRY!B136="S",ENTRY!B136,"na")</f>
        <v>S</v>
      </c>
      <c r="E136" s="46">
        <f>IF(ENTRY!B136="S",ENTRY!D136,"na")</f>
        <v>0</v>
      </c>
      <c r="F136" s="46">
        <f>IFERROR((COUNTIF($G$3:G136,G136)-1)*0.0001+G136,"NA")</f>
        <v>6.8000000000000005E-3</v>
      </c>
      <c r="G136" s="46">
        <f>IF(ENTRY!B136="S",ENTRY!BJ136,"na")</f>
        <v>0</v>
      </c>
      <c r="H136" s="47">
        <f>IF(ENTRY!B136="S",ENTRY!BK136,"na")</f>
        <v>0</v>
      </c>
    </row>
    <row r="137" spans="2:8" x14ac:dyDescent="0.25">
      <c r="B137" s="46">
        <f>IF(ENTRY!B137="S",ENTRY!A137,"na")</f>
        <v>135</v>
      </c>
      <c r="C137" s="46">
        <f>IF(ENTRY!B137="S",ENTRY!C137,"na")</f>
        <v>0</v>
      </c>
      <c r="D137" s="46" t="str">
        <f>IF(ENTRY!B137="S",ENTRY!B137,"na")</f>
        <v>S</v>
      </c>
      <c r="E137" s="46">
        <f>IF(ENTRY!B137="S",ENTRY!D137,"na")</f>
        <v>0</v>
      </c>
      <c r="F137" s="46">
        <f>IFERROR((COUNTIF($G$3:G137,G137)-1)*0.0001+G137,"NA")</f>
        <v>6.9000000000000008E-3</v>
      </c>
      <c r="G137" s="46">
        <f>IF(ENTRY!B137="S",ENTRY!BJ137,"na")</f>
        <v>0</v>
      </c>
      <c r="H137" s="47">
        <f>IF(ENTRY!B137="S",ENTRY!BK137,"na")</f>
        <v>0</v>
      </c>
    </row>
    <row r="138" spans="2:8" x14ac:dyDescent="0.25">
      <c r="B138" s="46">
        <f>IF(ENTRY!B138="S",ENTRY!A138,"na")</f>
        <v>136</v>
      </c>
      <c r="C138" s="46">
        <f>IF(ENTRY!B138="S",ENTRY!C138,"na")</f>
        <v>0</v>
      </c>
      <c r="D138" s="46" t="str">
        <f>IF(ENTRY!B138="S",ENTRY!B138,"na")</f>
        <v>S</v>
      </c>
      <c r="E138" s="46">
        <f>IF(ENTRY!B138="S",ENTRY!D138,"na")</f>
        <v>0</v>
      </c>
      <c r="F138" s="46">
        <f>IFERROR((COUNTIF($G$3:G138,G138)-1)*0.0001+G138,"NA")</f>
        <v>7.0000000000000001E-3</v>
      </c>
      <c r="G138" s="46">
        <f>IF(ENTRY!B138="S",ENTRY!BJ138,"na")</f>
        <v>0</v>
      </c>
      <c r="H138" s="47">
        <f>IF(ENTRY!B138="S",ENTRY!BK138,"na")</f>
        <v>0</v>
      </c>
    </row>
    <row r="139" spans="2:8" x14ac:dyDescent="0.25">
      <c r="B139" s="46">
        <f>IF(ENTRY!B139="S",ENTRY!A139,"na")</f>
        <v>137</v>
      </c>
      <c r="C139" s="46">
        <f>IF(ENTRY!B139="S",ENTRY!C139,"na")</f>
        <v>0</v>
      </c>
      <c r="D139" s="46" t="str">
        <f>IF(ENTRY!B139="S",ENTRY!B139,"na")</f>
        <v>S</v>
      </c>
      <c r="E139" s="46">
        <f>IF(ENTRY!B139="S",ENTRY!D139,"na")</f>
        <v>0</v>
      </c>
      <c r="F139" s="46">
        <f>IFERROR((COUNTIF($G$3:G139,G139)-1)*0.0001+G139,"NA")</f>
        <v>7.1000000000000004E-3</v>
      </c>
      <c r="G139" s="46">
        <f>IF(ENTRY!B139="S",ENTRY!BJ139,"na")</f>
        <v>0</v>
      </c>
      <c r="H139" s="47">
        <f>IF(ENTRY!B139="S",ENTRY!BK139,"na")</f>
        <v>0</v>
      </c>
    </row>
    <row r="140" spans="2:8" x14ac:dyDescent="0.25">
      <c r="B140" s="46">
        <f>IF(ENTRY!B140="S",ENTRY!A140,"na")</f>
        <v>138</v>
      </c>
      <c r="C140" s="46">
        <f>IF(ENTRY!B140="S",ENTRY!C140,"na")</f>
        <v>0</v>
      </c>
      <c r="D140" s="46" t="str">
        <f>IF(ENTRY!B140="S",ENTRY!B140,"na")</f>
        <v>S</v>
      </c>
      <c r="E140" s="46">
        <f>IF(ENTRY!B140="S",ENTRY!D140,"na")</f>
        <v>0</v>
      </c>
      <c r="F140" s="46">
        <f>IFERROR((COUNTIF($G$3:G140,G140)-1)*0.0001+G140,"NA")</f>
        <v>7.2000000000000007E-3</v>
      </c>
      <c r="G140" s="46">
        <f>IF(ENTRY!B140="S",ENTRY!BJ140,"na")</f>
        <v>0</v>
      </c>
      <c r="H140" s="47">
        <f>IF(ENTRY!B140="S",ENTRY!BK140,"na")</f>
        <v>0</v>
      </c>
    </row>
    <row r="141" spans="2:8" x14ac:dyDescent="0.25">
      <c r="B141" s="46">
        <f>IF(ENTRY!B141="S",ENTRY!A141,"na")</f>
        <v>139</v>
      </c>
      <c r="C141" s="46">
        <f>IF(ENTRY!B141="S",ENTRY!C141,"na")</f>
        <v>0</v>
      </c>
      <c r="D141" s="46" t="str">
        <f>IF(ENTRY!B141="S",ENTRY!B141,"na")</f>
        <v>S</v>
      </c>
      <c r="E141" s="46">
        <f>IF(ENTRY!B141="S",ENTRY!D141,"na")</f>
        <v>0</v>
      </c>
      <c r="F141" s="46">
        <f>IFERROR((COUNTIF($G$3:G141,G141)-1)*0.0001+G141,"NA")</f>
        <v>7.3000000000000001E-3</v>
      </c>
      <c r="G141" s="46">
        <f>IF(ENTRY!B141="S",ENTRY!BJ141,"na")</f>
        <v>0</v>
      </c>
      <c r="H141" s="47">
        <f>IF(ENTRY!B141="S",ENTRY!BK141,"na")</f>
        <v>0</v>
      </c>
    </row>
    <row r="142" spans="2:8" x14ac:dyDescent="0.25">
      <c r="B142" s="46">
        <f>IF(ENTRY!B142="S",ENTRY!A142,"na")</f>
        <v>140</v>
      </c>
      <c r="C142" s="46">
        <f>IF(ENTRY!B142="S",ENTRY!C142,"na")</f>
        <v>0</v>
      </c>
      <c r="D142" s="46" t="str">
        <f>IF(ENTRY!B142="S",ENTRY!B142,"na")</f>
        <v>S</v>
      </c>
      <c r="E142" s="46">
        <f>IF(ENTRY!B142="S",ENTRY!D142,"na")</f>
        <v>0</v>
      </c>
      <c r="F142" s="46">
        <f>IFERROR((COUNTIF($G$3:G142,G142)-1)*0.0001+G142,"NA")</f>
        <v>7.4000000000000003E-3</v>
      </c>
      <c r="G142" s="46">
        <f>IF(ENTRY!B142="S",ENTRY!BJ142,"na")</f>
        <v>0</v>
      </c>
      <c r="H142" s="47">
        <f>IF(ENTRY!B142="S",ENTRY!BK142,"na")</f>
        <v>0</v>
      </c>
    </row>
    <row r="143" spans="2:8" x14ac:dyDescent="0.25">
      <c r="B143" s="46">
        <f>IF(ENTRY!B143="S",ENTRY!A143,"na")</f>
        <v>141</v>
      </c>
      <c r="C143" s="46">
        <f>IF(ENTRY!B143="S",ENTRY!C143,"na")</f>
        <v>0</v>
      </c>
      <c r="D143" s="46" t="str">
        <f>IF(ENTRY!B143="S",ENTRY!B143,"na")</f>
        <v>S</v>
      </c>
      <c r="E143" s="46">
        <f>IF(ENTRY!B143="S",ENTRY!D143,"na")</f>
        <v>0</v>
      </c>
      <c r="F143" s="46">
        <f>IFERROR((COUNTIF($G$3:G143,G143)-1)*0.0001+G143,"NA")</f>
        <v>7.5000000000000006E-3</v>
      </c>
      <c r="G143" s="46">
        <f>IF(ENTRY!B143="S",ENTRY!BJ143,"na")</f>
        <v>0</v>
      </c>
      <c r="H143" s="47">
        <f>IF(ENTRY!B143="S",ENTRY!BK143,"na")</f>
        <v>0</v>
      </c>
    </row>
    <row r="144" spans="2:8" x14ac:dyDescent="0.25">
      <c r="B144" s="46">
        <f>IF(ENTRY!B144="S",ENTRY!A144,"na")</f>
        <v>142</v>
      </c>
      <c r="C144" s="46">
        <f>IF(ENTRY!B144="S",ENTRY!C144,"na")</f>
        <v>0</v>
      </c>
      <c r="D144" s="46" t="str">
        <f>IF(ENTRY!B144="S",ENTRY!B144,"na")</f>
        <v>S</v>
      </c>
      <c r="E144" s="46">
        <f>IF(ENTRY!B144="S",ENTRY!D144,"na")</f>
        <v>0</v>
      </c>
      <c r="F144" s="46">
        <f>IFERROR((COUNTIF($G$3:G144,G144)-1)*0.0001+G144,"NA")</f>
        <v>7.6E-3</v>
      </c>
      <c r="G144" s="46">
        <f>IF(ENTRY!B144="S",ENTRY!BJ144,"na")</f>
        <v>0</v>
      </c>
      <c r="H144" s="47">
        <f>IF(ENTRY!B144="S",ENTRY!BK144,"na")</f>
        <v>0</v>
      </c>
    </row>
    <row r="145" spans="2:8" x14ac:dyDescent="0.25">
      <c r="B145" s="46">
        <f>IF(ENTRY!B145="S",ENTRY!A145,"na")</f>
        <v>143</v>
      </c>
      <c r="C145" s="46">
        <f>IF(ENTRY!B145="S",ENTRY!C145,"na")</f>
        <v>0</v>
      </c>
      <c r="D145" s="46" t="str">
        <f>IF(ENTRY!B145="S",ENTRY!B145,"na")</f>
        <v>S</v>
      </c>
      <c r="E145" s="46">
        <f>IF(ENTRY!B145="S",ENTRY!D145,"na")</f>
        <v>0</v>
      </c>
      <c r="F145" s="46">
        <f>IFERROR((COUNTIF($G$3:G145,G145)-1)*0.0001+G145,"NA")</f>
        <v>7.7000000000000002E-3</v>
      </c>
      <c r="G145" s="46">
        <f>IF(ENTRY!B145="S",ENTRY!BJ145,"na")</f>
        <v>0</v>
      </c>
      <c r="H145" s="47">
        <f>IF(ENTRY!B145="S",ENTRY!BK145,"na")</f>
        <v>0</v>
      </c>
    </row>
    <row r="146" spans="2:8" x14ac:dyDescent="0.25">
      <c r="B146" s="46">
        <f>IF(ENTRY!B146="S",ENTRY!A146,"na")</f>
        <v>144</v>
      </c>
      <c r="C146" s="46">
        <f>IF(ENTRY!B146="S",ENTRY!C146,"na")</f>
        <v>0</v>
      </c>
      <c r="D146" s="46" t="str">
        <f>IF(ENTRY!B146="S",ENTRY!B146,"na")</f>
        <v>S</v>
      </c>
      <c r="E146" s="46">
        <f>IF(ENTRY!B146="S",ENTRY!D146,"na")</f>
        <v>0</v>
      </c>
      <c r="F146" s="46">
        <f>IFERROR((COUNTIF($G$3:G146,G146)-1)*0.0001+G146,"NA")</f>
        <v>7.8000000000000005E-3</v>
      </c>
      <c r="G146" s="46">
        <f>IF(ENTRY!B146="S",ENTRY!BJ146,"na")</f>
        <v>0</v>
      </c>
      <c r="H146" s="47">
        <f>IF(ENTRY!B146="S",ENTRY!BK146,"na")</f>
        <v>0</v>
      </c>
    </row>
    <row r="147" spans="2:8" x14ac:dyDescent="0.25">
      <c r="B147" s="46">
        <f>IF(ENTRY!B147="S",ENTRY!A147,"na")</f>
        <v>145</v>
      </c>
      <c r="C147" s="46">
        <f>IF(ENTRY!B147="S",ENTRY!C147,"na")</f>
        <v>0</v>
      </c>
      <c r="D147" s="46" t="str">
        <f>IF(ENTRY!B147="S",ENTRY!B147,"na")</f>
        <v>S</v>
      </c>
      <c r="E147" s="46">
        <f>IF(ENTRY!B147="S",ENTRY!D147,"na")</f>
        <v>0</v>
      </c>
      <c r="F147" s="46">
        <f>IFERROR((COUNTIF($G$3:G147,G147)-1)*0.0001+G147,"NA")</f>
        <v>7.9000000000000008E-3</v>
      </c>
      <c r="G147" s="46">
        <f>IF(ENTRY!B147="S",ENTRY!BJ147,"na")</f>
        <v>0</v>
      </c>
      <c r="H147" s="47">
        <f>IF(ENTRY!B147="S",ENTRY!BK147,"na")</f>
        <v>0</v>
      </c>
    </row>
    <row r="148" spans="2:8" x14ac:dyDescent="0.25">
      <c r="B148" s="46">
        <f>IF(ENTRY!B148="S",ENTRY!A148,"na")</f>
        <v>146</v>
      </c>
      <c r="C148" s="46">
        <f>IF(ENTRY!B148="S",ENTRY!C148,"na")</f>
        <v>0</v>
      </c>
      <c r="D148" s="46" t="str">
        <f>IF(ENTRY!B148="S",ENTRY!B148,"na")</f>
        <v>S</v>
      </c>
      <c r="E148" s="46">
        <f>IF(ENTRY!B148="S",ENTRY!D148,"na")</f>
        <v>0</v>
      </c>
      <c r="F148" s="46">
        <f>IFERROR((COUNTIF($G$3:G148,G148)-1)*0.0001+G148,"NA")</f>
        <v>8.0000000000000002E-3</v>
      </c>
      <c r="G148" s="46">
        <f>IF(ENTRY!B148="S",ENTRY!BJ148,"na")</f>
        <v>0</v>
      </c>
      <c r="H148" s="47">
        <f>IF(ENTRY!B148="S",ENTRY!BK148,"na")</f>
        <v>0</v>
      </c>
    </row>
    <row r="149" spans="2:8" x14ac:dyDescent="0.25">
      <c r="B149" s="46">
        <f>IF(ENTRY!B149="S",ENTRY!A149,"na")</f>
        <v>147</v>
      </c>
      <c r="C149" s="46">
        <f>IF(ENTRY!B149="S",ENTRY!C149,"na")</f>
        <v>0</v>
      </c>
      <c r="D149" s="46" t="str">
        <f>IF(ENTRY!B149="S",ENTRY!B149,"na")</f>
        <v>S</v>
      </c>
      <c r="E149" s="46">
        <f>IF(ENTRY!B149="S",ENTRY!D149,"na")</f>
        <v>0</v>
      </c>
      <c r="F149" s="46">
        <f>IFERROR((COUNTIF($G$3:G149,G149)-1)*0.0001+G149,"NA")</f>
        <v>8.0999999999999996E-3</v>
      </c>
      <c r="G149" s="46">
        <f>IF(ENTRY!B149="S",ENTRY!BJ149,"na")</f>
        <v>0</v>
      </c>
      <c r="H149" s="47">
        <f>IF(ENTRY!B149="S",ENTRY!BK149,"na")</f>
        <v>0</v>
      </c>
    </row>
    <row r="150" spans="2:8" x14ac:dyDescent="0.25">
      <c r="B150" s="46">
        <f>IF(ENTRY!B150="S",ENTRY!A150,"na")</f>
        <v>148</v>
      </c>
      <c r="C150" s="46">
        <f>IF(ENTRY!B150="S",ENTRY!C150,"na")</f>
        <v>0</v>
      </c>
      <c r="D150" s="46" t="str">
        <f>IF(ENTRY!B150="S",ENTRY!B150,"na")</f>
        <v>S</v>
      </c>
      <c r="E150" s="46">
        <f>IF(ENTRY!B150="S",ENTRY!D150,"na")</f>
        <v>0</v>
      </c>
      <c r="F150" s="46">
        <f>IFERROR((COUNTIF($G$3:G150,G150)-1)*0.0001+G150,"NA")</f>
        <v>8.2000000000000007E-3</v>
      </c>
      <c r="G150" s="46">
        <f>IF(ENTRY!B150="S",ENTRY!BJ150,"na")</f>
        <v>0</v>
      </c>
      <c r="H150" s="47">
        <f>IF(ENTRY!B150="S",ENTRY!BK150,"na")</f>
        <v>0</v>
      </c>
    </row>
    <row r="151" spans="2:8" x14ac:dyDescent="0.25">
      <c r="B151" s="46">
        <f>IF(ENTRY!B151="S",ENTRY!A151,"na")</f>
        <v>149</v>
      </c>
      <c r="C151" s="46">
        <f>IF(ENTRY!B151="S",ENTRY!C151,"na")</f>
        <v>0</v>
      </c>
      <c r="D151" s="46" t="str">
        <f>IF(ENTRY!B151="S",ENTRY!B151,"na")</f>
        <v>S</v>
      </c>
      <c r="E151" s="46">
        <f>IF(ENTRY!B151="S",ENTRY!D151,"na")</f>
        <v>0</v>
      </c>
      <c r="F151" s="46">
        <f>IFERROR((COUNTIF($G$3:G151,G151)-1)*0.0001+G151,"NA")</f>
        <v>8.3000000000000001E-3</v>
      </c>
      <c r="G151" s="46">
        <f>IF(ENTRY!B151="S",ENTRY!BJ151,"na")</f>
        <v>0</v>
      </c>
      <c r="H151" s="47">
        <f>IF(ENTRY!B151="S",ENTRY!BK151,"na")</f>
        <v>0</v>
      </c>
    </row>
    <row r="152" spans="2:8" x14ac:dyDescent="0.25">
      <c r="B152" s="46">
        <f>IF(ENTRY!B152="S",ENTRY!A152,"na")</f>
        <v>150</v>
      </c>
      <c r="C152" s="46">
        <f>IF(ENTRY!B152="S",ENTRY!C152,"na")</f>
        <v>0</v>
      </c>
      <c r="D152" s="46" t="str">
        <f>IF(ENTRY!B152="S",ENTRY!B152,"na")</f>
        <v>S</v>
      </c>
      <c r="E152" s="46">
        <f>IF(ENTRY!B152="S",ENTRY!D152,"na")</f>
        <v>0</v>
      </c>
      <c r="F152" s="46">
        <f>IFERROR((COUNTIF($G$3:G152,G152)-1)*0.0001+G152,"NA")</f>
        <v>8.4000000000000012E-3</v>
      </c>
      <c r="G152" s="46">
        <f>IF(ENTRY!B152="S",ENTRY!BJ152,"na")</f>
        <v>0</v>
      </c>
      <c r="H152" s="47">
        <f>IF(ENTRY!B152="S",ENTRY!BK152,"na")</f>
        <v>0</v>
      </c>
    </row>
    <row r="153" spans="2:8" x14ac:dyDescent="0.25">
      <c r="B153" s="46">
        <f>IF(ENTRY!B153="S",ENTRY!A153,"na")</f>
        <v>151</v>
      </c>
      <c r="C153" s="46">
        <f>IF(ENTRY!B153="S",ENTRY!C153,"na")</f>
        <v>0</v>
      </c>
      <c r="D153" s="46" t="str">
        <f>IF(ENTRY!B153="S",ENTRY!B153,"na")</f>
        <v>S</v>
      </c>
      <c r="E153" s="46">
        <f>IF(ENTRY!B153="S",ENTRY!D153,"na")</f>
        <v>0</v>
      </c>
      <c r="F153" s="46">
        <f>IFERROR((COUNTIF($G$3:G153,G153)-1)*0.0001+G153,"NA")</f>
        <v>8.5000000000000006E-3</v>
      </c>
      <c r="G153" s="46">
        <f>IF(ENTRY!B153="S",ENTRY!BJ153,"na")</f>
        <v>0</v>
      </c>
      <c r="H153" s="47">
        <f>IF(ENTRY!B153="S",ENTRY!BK153,"na")</f>
        <v>0</v>
      </c>
    </row>
    <row r="154" spans="2:8" x14ac:dyDescent="0.25">
      <c r="B154" s="46">
        <f>IF(ENTRY!B154="S",ENTRY!A154,"na")</f>
        <v>152</v>
      </c>
      <c r="C154" s="46">
        <f>IF(ENTRY!B154="S",ENTRY!C154,"na")</f>
        <v>0</v>
      </c>
      <c r="D154" s="46" t="str">
        <f>IF(ENTRY!B154="S",ENTRY!B154,"na")</f>
        <v>S</v>
      </c>
      <c r="E154" s="46">
        <f>IF(ENTRY!B154="S",ENTRY!D154,"na")</f>
        <v>0</v>
      </c>
      <c r="F154" s="46">
        <f>IFERROR((COUNTIF($G$3:G154,G154)-1)*0.0001+G154,"NA")</f>
        <v>8.6E-3</v>
      </c>
      <c r="G154" s="46">
        <f>IF(ENTRY!B154="S",ENTRY!BJ154,"na")</f>
        <v>0</v>
      </c>
      <c r="H154" s="47">
        <f>IF(ENTRY!B154="S",ENTRY!BK154,"na")</f>
        <v>0</v>
      </c>
    </row>
    <row r="155" spans="2:8" x14ac:dyDescent="0.25">
      <c r="B155" s="46">
        <f>IF(ENTRY!B155="S",ENTRY!A155,"na")</f>
        <v>153</v>
      </c>
      <c r="C155" s="46">
        <f>IF(ENTRY!B155="S",ENTRY!C155,"na")</f>
        <v>0</v>
      </c>
      <c r="D155" s="46" t="str">
        <f>IF(ENTRY!B155="S",ENTRY!B155,"na")</f>
        <v>S</v>
      </c>
      <c r="E155" s="46">
        <f>IF(ENTRY!B155="S",ENTRY!D155,"na")</f>
        <v>0</v>
      </c>
      <c r="F155" s="46">
        <f>IFERROR((COUNTIF($G$3:G155,G155)-1)*0.0001+G155,"NA")</f>
        <v>8.7000000000000011E-3</v>
      </c>
      <c r="G155" s="46">
        <f>IF(ENTRY!B155="S",ENTRY!BJ155,"na")</f>
        <v>0</v>
      </c>
      <c r="H155" s="47">
        <f>IF(ENTRY!B155="S",ENTRY!BK155,"na")</f>
        <v>0</v>
      </c>
    </row>
    <row r="156" spans="2:8" x14ac:dyDescent="0.25">
      <c r="B156" s="46">
        <f>IF(ENTRY!B156="S",ENTRY!A156,"na")</f>
        <v>154</v>
      </c>
      <c r="C156" s="46">
        <f>IF(ENTRY!B156="S",ENTRY!C156,"na")</f>
        <v>0</v>
      </c>
      <c r="D156" s="46" t="str">
        <f>IF(ENTRY!B156="S",ENTRY!B156,"na")</f>
        <v>S</v>
      </c>
      <c r="E156" s="46">
        <f>IF(ENTRY!B156="S",ENTRY!D156,"na")</f>
        <v>0</v>
      </c>
      <c r="F156" s="46">
        <f>IFERROR((COUNTIF($G$3:G156,G156)-1)*0.0001+G156,"NA")</f>
        <v>8.8000000000000005E-3</v>
      </c>
      <c r="G156" s="46">
        <f>IF(ENTRY!B156="S",ENTRY!BJ156,"na")</f>
        <v>0</v>
      </c>
      <c r="H156" s="47">
        <f>IF(ENTRY!B156="S",ENTRY!BK156,"na")</f>
        <v>0</v>
      </c>
    </row>
    <row r="157" spans="2:8" x14ac:dyDescent="0.25">
      <c r="B157" s="46">
        <f>IF(ENTRY!B157="S",ENTRY!A157,"na")</f>
        <v>155</v>
      </c>
      <c r="C157" s="46">
        <f>IF(ENTRY!B157="S",ENTRY!C157,"na")</f>
        <v>0</v>
      </c>
      <c r="D157" s="46" t="str">
        <f>IF(ENTRY!B157="S",ENTRY!B157,"na")</f>
        <v>S</v>
      </c>
      <c r="E157" s="46">
        <f>IF(ENTRY!B157="S",ENTRY!D157,"na")</f>
        <v>0</v>
      </c>
      <c r="F157" s="46">
        <f>IFERROR((COUNTIF($G$3:G157,G157)-1)*0.0001+G157,"NA")</f>
        <v>8.8999999999999999E-3</v>
      </c>
      <c r="G157" s="46">
        <f>IF(ENTRY!B157="S",ENTRY!BJ157,"na")</f>
        <v>0</v>
      </c>
      <c r="H157" s="47">
        <f>IF(ENTRY!B157="S",ENTRY!BK157,"na")</f>
        <v>0</v>
      </c>
    </row>
    <row r="158" spans="2:8" x14ac:dyDescent="0.25">
      <c r="B158" s="46">
        <f>IF(ENTRY!B158="S",ENTRY!A158,"na")</f>
        <v>156</v>
      </c>
      <c r="C158" s="46">
        <f>IF(ENTRY!B158="S",ENTRY!C158,"na")</f>
        <v>0</v>
      </c>
      <c r="D158" s="46" t="str">
        <f>IF(ENTRY!B158="S",ENTRY!B158,"na")</f>
        <v>S</v>
      </c>
      <c r="E158" s="46">
        <f>IF(ENTRY!B158="S",ENTRY!D158,"na")</f>
        <v>0</v>
      </c>
      <c r="F158" s="46">
        <f>IFERROR((COUNTIF($G$3:G158,G158)-1)*0.0001+G158,"NA")</f>
        <v>9.0000000000000011E-3</v>
      </c>
      <c r="G158" s="46">
        <f>IF(ENTRY!B158="S",ENTRY!BJ158,"na")</f>
        <v>0</v>
      </c>
      <c r="H158" s="47">
        <f>IF(ENTRY!B158="S",ENTRY!BK158,"na")</f>
        <v>0</v>
      </c>
    </row>
    <row r="159" spans="2:8" x14ac:dyDescent="0.25">
      <c r="B159" s="46">
        <f>IF(ENTRY!B159="S",ENTRY!A159,"na")</f>
        <v>157</v>
      </c>
      <c r="C159" s="46">
        <f>IF(ENTRY!B159="S",ENTRY!C159,"na")</f>
        <v>0</v>
      </c>
      <c r="D159" s="46" t="str">
        <f>IF(ENTRY!B159="S",ENTRY!B159,"na")</f>
        <v>S</v>
      </c>
      <c r="E159" s="46">
        <f>IF(ENTRY!B159="S",ENTRY!D159,"na")</f>
        <v>0</v>
      </c>
      <c r="F159" s="46">
        <f>IFERROR((COUNTIF($G$3:G159,G159)-1)*0.0001+G159,"NA")</f>
        <v>9.1000000000000004E-3</v>
      </c>
      <c r="G159" s="46">
        <f>IF(ENTRY!B159="S",ENTRY!BJ159,"na")</f>
        <v>0</v>
      </c>
      <c r="H159" s="47">
        <f>IF(ENTRY!B159="S",ENTRY!BK159,"na")</f>
        <v>0</v>
      </c>
    </row>
    <row r="160" spans="2:8" x14ac:dyDescent="0.25">
      <c r="B160" s="46">
        <f>IF(ENTRY!B160="S",ENTRY!A160,"na")</f>
        <v>158</v>
      </c>
      <c r="C160" s="46">
        <f>IF(ENTRY!B160="S",ENTRY!C160,"na")</f>
        <v>0</v>
      </c>
      <c r="D160" s="46" t="str">
        <f>IF(ENTRY!B160="S",ENTRY!B160,"na")</f>
        <v>S</v>
      </c>
      <c r="E160" s="46">
        <f>IF(ENTRY!B160="S",ENTRY!D160,"na")</f>
        <v>0</v>
      </c>
      <c r="F160" s="46">
        <f>IFERROR((COUNTIF($G$3:G160,G160)-1)*0.0001+G160,"NA")</f>
        <v>9.1999999999999998E-3</v>
      </c>
      <c r="G160" s="46">
        <f>IF(ENTRY!B160="S",ENTRY!BJ160,"na")</f>
        <v>0</v>
      </c>
      <c r="H160" s="47">
        <f>IF(ENTRY!B160="S",ENTRY!BK160,"na")</f>
        <v>0</v>
      </c>
    </row>
    <row r="161" spans="2:8" x14ac:dyDescent="0.25">
      <c r="B161" s="46">
        <f>IF(ENTRY!B161="S",ENTRY!A161,"na")</f>
        <v>159</v>
      </c>
      <c r="C161" s="46">
        <f>IF(ENTRY!B161="S",ENTRY!C161,"na")</f>
        <v>0</v>
      </c>
      <c r="D161" s="46" t="str">
        <f>IF(ENTRY!B161="S",ENTRY!B161,"na")</f>
        <v>S</v>
      </c>
      <c r="E161" s="46">
        <f>IF(ENTRY!B161="S",ENTRY!D161,"na")</f>
        <v>0</v>
      </c>
      <c r="F161" s="46">
        <f>IFERROR((COUNTIF($G$3:G161,G161)-1)*0.0001+G161,"NA")</f>
        <v>9.300000000000001E-3</v>
      </c>
      <c r="G161" s="46">
        <f>IF(ENTRY!B161="S",ENTRY!BJ161,"na")</f>
        <v>0</v>
      </c>
      <c r="H161" s="47">
        <f>IF(ENTRY!B161="S",ENTRY!BK161,"na")</f>
        <v>0</v>
      </c>
    </row>
    <row r="162" spans="2:8" x14ac:dyDescent="0.25">
      <c r="B162" s="46">
        <f>IF(ENTRY!B162="S",ENTRY!A162,"na")</f>
        <v>160</v>
      </c>
      <c r="C162" s="46">
        <f>IF(ENTRY!B162="S",ENTRY!C162,"na")</f>
        <v>0</v>
      </c>
      <c r="D162" s="46" t="str">
        <f>IF(ENTRY!B162="S",ENTRY!B162,"na")</f>
        <v>S</v>
      </c>
      <c r="E162" s="46">
        <f>IF(ENTRY!B162="S",ENTRY!D162,"na")</f>
        <v>0</v>
      </c>
      <c r="F162" s="46">
        <f>IFERROR((COUNTIF($G$3:G162,G162)-1)*0.0001+G162,"NA")</f>
        <v>9.4000000000000004E-3</v>
      </c>
      <c r="G162" s="46">
        <f>IF(ENTRY!B162="S",ENTRY!BJ162,"na")</f>
        <v>0</v>
      </c>
      <c r="H162" s="47">
        <f>IF(ENTRY!B162="S",ENTRY!BK162,"na")</f>
        <v>0</v>
      </c>
    </row>
    <row r="163" spans="2:8" x14ac:dyDescent="0.25">
      <c r="B163" s="46">
        <f>IF(ENTRY!B163="S",ENTRY!A163,"na")</f>
        <v>161</v>
      </c>
      <c r="C163" s="46">
        <f>IF(ENTRY!B163="S",ENTRY!C163,"na")</f>
        <v>0</v>
      </c>
      <c r="D163" s="46" t="str">
        <f>IF(ENTRY!B163="S",ENTRY!B163,"na")</f>
        <v>S</v>
      </c>
      <c r="E163" s="46">
        <f>IF(ENTRY!B163="S",ENTRY!D163,"na")</f>
        <v>0</v>
      </c>
      <c r="F163" s="46">
        <f>IFERROR((COUNTIF($G$3:G163,G163)-1)*0.0001+G163,"NA")</f>
        <v>9.4999999999999998E-3</v>
      </c>
      <c r="G163" s="46">
        <f>IF(ENTRY!B163="S",ENTRY!BJ163,"na")</f>
        <v>0</v>
      </c>
      <c r="H163" s="47">
        <f>IF(ENTRY!B163="S",ENTRY!BK163,"na")</f>
        <v>0</v>
      </c>
    </row>
    <row r="164" spans="2:8" x14ac:dyDescent="0.25">
      <c r="B164" s="46">
        <f>IF(ENTRY!B164="S",ENTRY!A164,"na")</f>
        <v>162</v>
      </c>
      <c r="C164" s="46">
        <f>IF(ENTRY!B164="S",ENTRY!C164,"na")</f>
        <v>0</v>
      </c>
      <c r="D164" s="46" t="str">
        <f>IF(ENTRY!B164="S",ENTRY!B164,"na")</f>
        <v>S</v>
      </c>
      <c r="E164" s="46">
        <f>IF(ENTRY!B164="S",ENTRY!D164,"na")</f>
        <v>0</v>
      </c>
      <c r="F164" s="46">
        <f>IFERROR((COUNTIF($G$3:G164,G164)-1)*0.0001+G164,"NA")</f>
        <v>9.6000000000000009E-3</v>
      </c>
      <c r="G164" s="46">
        <f>IF(ENTRY!B164="S",ENTRY!BJ164,"na")</f>
        <v>0</v>
      </c>
      <c r="H164" s="47">
        <f>IF(ENTRY!B164="S",ENTRY!BK164,"na")</f>
        <v>0</v>
      </c>
    </row>
    <row r="165" spans="2:8" x14ac:dyDescent="0.25">
      <c r="B165" s="46">
        <f>IF(ENTRY!B165="S",ENTRY!A165,"na")</f>
        <v>163</v>
      </c>
      <c r="C165" s="46">
        <f>IF(ENTRY!B165="S",ENTRY!C165,"na")</f>
        <v>0</v>
      </c>
      <c r="D165" s="46" t="str">
        <f>IF(ENTRY!B165="S",ENTRY!B165,"na")</f>
        <v>S</v>
      </c>
      <c r="E165" s="46">
        <f>IF(ENTRY!B165="S",ENTRY!D165,"na")</f>
        <v>0</v>
      </c>
      <c r="F165" s="46">
        <f>IFERROR((COUNTIF($G$3:G165,G165)-1)*0.0001+G165,"NA")</f>
        <v>9.7000000000000003E-3</v>
      </c>
      <c r="G165" s="46">
        <f>IF(ENTRY!B165="S",ENTRY!BJ165,"na")</f>
        <v>0</v>
      </c>
      <c r="H165" s="47">
        <f>IF(ENTRY!B165="S",ENTRY!BK165,"na")</f>
        <v>0</v>
      </c>
    </row>
    <row r="166" spans="2:8" x14ac:dyDescent="0.25">
      <c r="B166" s="46">
        <f>IF(ENTRY!B166="S",ENTRY!A166,"na")</f>
        <v>164</v>
      </c>
      <c r="C166" s="46">
        <f>IF(ENTRY!B166="S",ENTRY!C166,"na")</f>
        <v>0</v>
      </c>
      <c r="D166" s="46" t="str">
        <f>IF(ENTRY!B166="S",ENTRY!B166,"na")</f>
        <v>S</v>
      </c>
      <c r="E166" s="46">
        <f>IF(ENTRY!B166="S",ENTRY!D166,"na")</f>
        <v>0</v>
      </c>
      <c r="F166" s="46">
        <f>IFERROR((COUNTIF($G$3:G166,G166)-1)*0.0001+G166,"NA")</f>
        <v>9.7999999999999997E-3</v>
      </c>
      <c r="G166" s="46">
        <f>IF(ENTRY!B166="S",ENTRY!BJ166,"na")</f>
        <v>0</v>
      </c>
      <c r="H166" s="47">
        <f>IF(ENTRY!B166="S",ENTRY!BK166,"na")</f>
        <v>0</v>
      </c>
    </row>
    <row r="167" spans="2:8" x14ac:dyDescent="0.25">
      <c r="B167" s="46">
        <f>IF(ENTRY!B167="S",ENTRY!A167,"na")</f>
        <v>165</v>
      </c>
      <c r="C167" s="46">
        <f>IF(ENTRY!B167="S",ENTRY!C167,"na")</f>
        <v>0</v>
      </c>
      <c r="D167" s="46" t="str">
        <f>IF(ENTRY!B167="S",ENTRY!B167,"na")</f>
        <v>S</v>
      </c>
      <c r="E167" s="46">
        <f>IF(ENTRY!B167="S",ENTRY!D167,"na")</f>
        <v>0</v>
      </c>
      <c r="F167" s="46">
        <f>IFERROR((COUNTIF($G$3:G167,G167)-1)*0.0001+G167,"NA")</f>
        <v>9.9000000000000008E-3</v>
      </c>
      <c r="G167" s="46">
        <f>IF(ENTRY!B167="S",ENTRY!BJ167,"na")</f>
        <v>0</v>
      </c>
      <c r="H167" s="47">
        <f>IF(ENTRY!B167="S",ENTRY!BK167,"na")</f>
        <v>0</v>
      </c>
    </row>
    <row r="168" spans="2:8" x14ac:dyDescent="0.25">
      <c r="B168" s="46">
        <f>IF(ENTRY!B168="S",ENTRY!A168,"na")</f>
        <v>166</v>
      </c>
      <c r="C168" s="46">
        <f>IF(ENTRY!B168="S",ENTRY!C168,"na")</f>
        <v>0</v>
      </c>
      <c r="D168" s="46" t="str">
        <f>IF(ENTRY!B168="S",ENTRY!B168,"na")</f>
        <v>S</v>
      </c>
      <c r="E168" s="46">
        <f>IF(ENTRY!B168="S",ENTRY!D168,"na")</f>
        <v>0</v>
      </c>
      <c r="F168" s="46">
        <f>IFERROR((COUNTIF($G$3:G168,G168)-1)*0.0001+G168,"NA")</f>
        <v>0.01</v>
      </c>
      <c r="G168" s="46">
        <f>IF(ENTRY!B168="S",ENTRY!BJ168,"na")</f>
        <v>0</v>
      </c>
      <c r="H168" s="47">
        <f>IF(ENTRY!B168="S",ENTRY!BK168,"na")</f>
        <v>0</v>
      </c>
    </row>
    <row r="169" spans="2:8" x14ac:dyDescent="0.25">
      <c r="B169" s="46">
        <f>IF(ENTRY!B169="S",ENTRY!A169,"na")</f>
        <v>167</v>
      </c>
      <c r="C169" s="46">
        <f>IF(ENTRY!B169="S",ENTRY!C169,"na")</f>
        <v>0</v>
      </c>
      <c r="D169" s="46" t="str">
        <f>IF(ENTRY!B169="S",ENTRY!B169,"na")</f>
        <v>S</v>
      </c>
      <c r="E169" s="46">
        <f>IF(ENTRY!B169="S",ENTRY!D169,"na")</f>
        <v>0</v>
      </c>
      <c r="F169" s="46">
        <f>IFERROR((COUNTIF($G$3:G169,G169)-1)*0.0001+G169,"NA")</f>
        <v>1.0100000000000001E-2</v>
      </c>
      <c r="G169" s="46">
        <f>IF(ENTRY!B169="S",ENTRY!BJ169,"na")</f>
        <v>0</v>
      </c>
      <c r="H169" s="47">
        <f>IF(ENTRY!B169="S",ENTRY!BK169,"na")</f>
        <v>0</v>
      </c>
    </row>
    <row r="170" spans="2:8" x14ac:dyDescent="0.25">
      <c r="B170" s="46">
        <f>IF(ENTRY!B170="S",ENTRY!A170,"na")</f>
        <v>168</v>
      </c>
      <c r="C170" s="46">
        <f>IF(ENTRY!B170="S",ENTRY!C170,"na")</f>
        <v>0</v>
      </c>
      <c r="D170" s="46" t="str">
        <f>IF(ENTRY!B170="S",ENTRY!B170,"na")</f>
        <v>S</v>
      </c>
      <c r="E170" s="46">
        <f>IF(ENTRY!B170="S",ENTRY!D170,"na")</f>
        <v>0</v>
      </c>
      <c r="F170" s="46">
        <f>IFERROR((COUNTIF($G$3:G170,G170)-1)*0.0001+G170,"NA")</f>
        <v>1.0200000000000001E-2</v>
      </c>
      <c r="G170" s="46">
        <f>IF(ENTRY!B170="S",ENTRY!BJ170,"na")</f>
        <v>0</v>
      </c>
      <c r="H170" s="47">
        <f>IF(ENTRY!B170="S",ENTRY!BK170,"na")</f>
        <v>0</v>
      </c>
    </row>
    <row r="171" spans="2:8" x14ac:dyDescent="0.25">
      <c r="B171" s="46">
        <f>IF(ENTRY!B171="S",ENTRY!A171,"na")</f>
        <v>169</v>
      </c>
      <c r="C171" s="46">
        <f>IF(ENTRY!B171="S",ENTRY!C171,"na")</f>
        <v>0</v>
      </c>
      <c r="D171" s="46" t="str">
        <f>IF(ENTRY!B171="S",ENTRY!B171,"na")</f>
        <v>S</v>
      </c>
      <c r="E171" s="46">
        <f>IF(ENTRY!B171="S",ENTRY!D171,"na")</f>
        <v>0</v>
      </c>
      <c r="F171" s="46">
        <f>IFERROR((COUNTIF($G$3:G171,G171)-1)*0.0001+G171,"NA")</f>
        <v>1.03E-2</v>
      </c>
      <c r="G171" s="46">
        <f>IF(ENTRY!B171="S",ENTRY!BJ171,"na")</f>
        <v>0</v>
      </c>
      <c r="H171" s="47">
        <f>IF(ENTRY!B171="S",ENTRY!BK171,"na")</f>
        <v>0</v>
      </c>
    </row>
    <row r="172" spans="2:8" x14ac:dyDescent="0.25">
      <c r="B172" s="46">
        <f>IF(ENTRY!B172="S",ENTRY!A172,"na")</f>
        <v>170</v>
      </c>
      <c r="C172" s="46">
        <f>IF(ENTRY!B172="S",ENTRY!C172,"na")</f>
        <v>0</v>
      </c>
      <c r="D172" s="46" t="str">
        <f>IF(ENTRY!B172="S",ENTRY!B172,"na")</f>
        <v>S</v>
      </c>
      <c r="E172" s="46">
        <f>IF(ENTRY!B172="S",ENTRY!D172,"na")</f>
        <v>0</v>
      </c>
      <c r="F172" s="46">
        <f>IFERROR((COUNTIF($G$3:G172,G172)-1)*0.0001+G172,"NA")</f>
        <v>1.0400000000000001E-2</v>
      </c>
      <c r="G172" s="46">
        <f>IF(ENTRY!B172="S",ENTRY!BJ172,"na")</f>
        <v>0</v>
      </c>
      <c r="H172" s="47">
        <f>IF(ENTRY!B172="S",ENTRY!BK172,"na")</f>
        <v>0</v>
      </c>
    </row>
    <row r="173" spans="2:8" x14ac:dyDescent="0.25">
      <c r="B173" s="46">
        <f>IF(ENTRY!B173="S",ENTRY!A173,"na")</f>
        <v>171</v>
      </c>
      <c r="C173" s="46">
        <f>IF(ENTRY!B173="S",ENTRY!C173,"na")</f>
        <v>0</v>
      </c>
      <c r="D173" s="46" t="str">
        <f>IF(ENTRY!B173="S",ENTRY!B173,"na")</f>
        <v>S</v>
      </c>
      <c r="E173" s="46">
        <f>IF(ENTRY!B173="S",ENTRY!D173,"na")</f>
        <v>0</v>
      </c>
      <c r="F173" s="46">
        <f>IFERROR((COUNTIF($G$3:G173,G173)-1)*0.0001+G173,"NA")</f>
        <v>1.0500000000000001E-2</v>
      </c>
      <c r="G173" s="46">
        <f>IF(ENTRY!B173="S",ENTRY!BJ173,"na")</f>
        <v>0</v>
      </c>
      <c r="H173" s="47">
        <f>IF(ENTRY!B173="S",ENTRY!BK173,"na")</f>
        <v>0</v>
      </c>
    </row>
    <row r="174" spans="2:8" x14ac:dyDescent="0.25">
      <c r="B174" s="46">
        <f>IF(ENTRY!B174="S",ENTRY!A174,"na")</f>
        <v>172</v>
      </c>
      <c r="C174" s="46">
        <f>IF(ENTRY!B174="S",ENTRY!C174,"na")</f>
        <v>0</v>
      </c>
      <c r="D174" s="46" t="str">
        <f>IF(ENTRY!B174="S",ENTRY!B174,"na")</f>
        <v>S</v>
      </c>
      <c r="E174" s="46">
        <f>IF(ENTRY!B174="S",ENTRY!D174,"na")</f>
        <v>0</v>
      </c>
      <c r="F174" s="46">
        <f>IFERROR((COUNTIF($G$3:G174,G174)-1)*0.0001+G174,"NA")</f>
        <v>1.06E-2</v>
      </c>
      <c r="G174" s="46">
        <f>IF(ENTRY!B174="S",ENTRY!BJ174,"na")</f>
        <v>0</v>
      </c>
      <c r="H174" s="47">
        <f>IF(ENTRY!B174="S",ENTRY!BK174,"na")</f>
        <v>0</v>
      </c>
    </row>
    <row r="175" spans="2:8" x14ac:dyDescent="0.25">
      <c r="B175" s="46">
        <f>IF(ENTRY!B175="S",ENTRY!A175,"na")</f>
        <v>173</v>
      </c>
      <c r="C175" s="46">
        <f>IF(ENTRY!B175="S",ENTRY!C175,"na")</f>
        <v>0</v>
      </c>
      <c r="D175" s="46" t="str">
        <f>IF(ENTRY!B175="S",ENTRY!B175,"na")</f>
        <v>S</v>
      </c>
      <c r="E175" s="46">
        <f>IF(ENTRY!B175="S",ENTRY!D175,"na")</f>
        <v>0</v>
      </c>
      <c r="F175" s="46">
        <f>IFERROR((COUNTIF($G$3:G175,G175)-1)*0.0001+G175,"NA")</f>
        <v>1.0700000000000001E-2</v>
      </c>
      <c r="G175" s="46">
        <f>IF(ENTRY!B175="S",ENTRY!BJ175,"na")</f>
        <v>0</v>
      </c>
      <c r="H175" s="47">
        <f>IF(ENTRY!B175="S",ENTRY!BK175,"na")</f>
        <v>0</v>
      </c>
    </row>
    <row r="176" spans="2:8" x14ac:dyDescent="0.25">
      <c r="B176" s="46">
        <f>IF(ENTRY!B176="S",ENTRY!A176,"na")</f>
        <v>174</v>
      </c>
      <c r="C176" s="46">
        <f>IF(ENTRY!B176="S",ENTRY!C176,"na")</f>
        <v>0</v>
      </c>
      <c r="D176" s="46" t="str">
        <f>IF(ENTRY!B176="S",ENTRY!B176,"na")</f>
        <v>S</v>
      </c>
      <c r="E176" s="46">
        <f>IF(ENTRY!B176="S",ENTRY!D176,"na")</f>
        <v>0</v>
      </c>
      <c r="F176" s="46">
        <f>IFERROR((COUNTIF($G$3:G176,G176)-1)*0.0001+G176,"NA")</f>
        <v>1.0800000000000001E-2</v>
      </c>
      <c r="G176" s="46">
        <f>IF(ENTRY!B176="S",ENTRY!BJ176,"na")</f>
        <v>0</v>
      </c>
      <c r="H176" s="47">
        <f>IF(ENTRY!B176="S",ENTRY!BK176,"na")</f>
        <v>0</v>
      </c>
    </row>
    <row r="177" spans="2:8" x14ac:dyDescent="0.25">
      <c r="B177" s="46">
        <f>IF(ENTRY!B177="S",ENTRY!A177,"na")</f>
        <v>175</v>
      </c>
      <c r="C177" s="46">
        <f>IF(ENTRY!B177="S",ENTRY!C177,"na")</f>
        <v>0</v>
      </c>
      <c r="D177" s="46" t="str">
        <f>IF(ENTRY!B177="S",ENTRY!B177,"na")</f>
        <v>S</v>
      </c>
      <c r="E177" s="46">
        <f>IF(ENTRY!B177="S",ENTRY!D177,"na")</f>
        <v>0</v>
      </c>
      <c r="F177" s="46">
        <f>IFERROR((COUNTIF($G$3:G177,G177)-1)*0.0001+G177,"NA")</f>
        <v>1.09E-2</v>
      </c>
      <c r="G177" s="46">
        <f>IF(ENTRY!B177="S",ENTRY!BJ177,"na")</f>
        <v>0</v>
      </c>
      <c r="H177" s="47">
        <f>IF(ENTRY!B177="S",ENTRY!BK177,"na")</f>
        <v>0</v>
      </c>
    </row>
    <row r="178" spans="2:8" x14ac:dyDescent="0.25">
      <c r="B178" s="46">
        <f>IF(ENTRY!B178="S",ENTRY!A178,"na")</f>
        <v>176</v>
      </c>
      <c r="C178" s="46">
        <f>IF(ENTRY!B178="S",ENTRY!C178,"na")</f>
        <v>0</v>
      </c>
      <c r="D178" s="46" t="str">
        <f>IF(ENTRY!B178="S",ENTRY!B178,"na")</f>
        <v>S</v>
      </c>
      <c r="E178" s="46">
        <f>IF(ENTRY!B178="S",ENTRY!D178,"na")</f>
        <v>0</v>
      </c>
      <c r="F178" s="46">
        <f>IFERROR((COUNTIF($G$3:G178,G178)-1)*0.0001+G178,"NA")</f>
        <v>1.1000000000000001E-2</v>
      </c>
      <c r="G178" s="46">
        <f>IF(ENTRY!B178="S",ENTRY!BJ178,"na")</f>
        <v>0</v>
      </c>
      <c r="H178" s="47">
        <f>IF(ENTRY!B178="S",ENTRY!BK178,"na")</f>
        <v>0</v>
      </c>
    </row>
    <row r="179" spans="2:8" x14ac:dyDescent="0.25">
      <c r="B179" s="46">
        <f>IF(ENTRY!B179="S",ENTRY!A179,"na")</f>
        <v>177</v>
      </c>
      <c r="C179" s="46">
        <f>IF(ENTRY!B179="S",ENTRY!C179,"na")</f>
        <v>0</v>
      </c>
      <c r="D179" s="46" t="str">
        <f>IF(ENTRY!B179="S",ENTRY!B179,"na")</f>
        <v>S</v>
      </c>
      <c r="E179" s="46">
        <f>IF(ENTRY!B179="S",ENTRY!D179,"na")</f>
        <v>0</v>
      </c>
      <c r="F179" s="46">
        <f>IFERROR((COUNTIF($G$3:G179,G179)-1)*0.0001+G179,"NA")</f>
        <v>1.11E-2</v>
      </c>
      <c r="G179" s="46">
        <f>IF(ENTRY!B179="S",ENTRY!BJ179,"na")</f>
        <v>0</v>
      </c>
      <c r="H179" s="47">
        <f>IF(ENTRY!B179="S",ENTRY!BK179,"na")</f>
        <v>0</v>
      </c>
    </row>
    <row r="180" spans="2:8" x14ac:dyDescent="0.25">
      <c r="B180" s="46">
        <f>IF(ENTRY!B180="S",ENTRY!A180,"na")</f>
        <v>178</v>
      </c>
      <c r="C180" s="46">
        <f>IF(ENTRY!B180="S",ENTRY!C180,"na")</f>
        <v>0</v>
      </c>
      <c r="D180" s="46" t="str">
        <f>IF(ENTRY!B180="S",ENTRY!B180,"na")</f>
        <v>S</v>
      </c>
      <c r="E180" s="46">
        <f>IF(ENTRY!B180="S",ENTRY!D180,"na")</f>
        <v>0</v>
      </c>
      <c r="F180" s="46">
        <f>IFERROR((COUNTIF($G$3:G180,G180)-1)*0.0001+G180,"NA")</f>
        <v>1.12E-2</v>
      </c>
      <c r="G180" s="46">
        <f>IF(ENTRY!B180="S",ENTRY!BJ180,"na")</f>
        <v>0</v>
      </c>
      <c r="H180" s="47">
        <f>IF(ENTRY!B180="S",ENTRY!BK180,"na")</f>
        <v>0</v>
      </c>
    </row>
    <row r="181" spans="2:8" x14ac:dyDescent="0.25">
      <c r="B181" s="46">
        <f>IF(ENTRY!B181="S",ENTRY!A181,"na")</f>
        <v>179</v>
      </c>
      <c r="C181" s="46">
        <f>IF(ENTRY!B181="S",ENTRY!C181,"na")</f>
        <v>0</v>
      </c>
      <c r="D181" s="46" t="str">
        <f>IF(ENTRY!B181="S",ENTRY!B181,"na")</f>
        <v>S</v>
      </c>
      <c r="E181" s="46">
        <f>IF(ENTRY!B181="S",ENTRY!D181,"na")</f>
        <v>0</v>
      </c>
      <c r="F181" s="46">
        <f>IFERROR((COUNTIF($G$3:G181,G181)-1)*0.0001+G181,"NA")</f>
        <v>1.1300000000000001E-2</v>
      </c>
      <c r="G181" s="46">
        <f>IF(ENTRY!B181="S",ENTRY!BJ181,"na")</f>
        <v>0</v>
      </c>
      <c r="H181" s="47">
        <f>IF(ENTRY!B181="S",ENTRY!BK181,"na")</f>
        <v>0</v>
      </c>
    </row>
    <row r="182" spans="2:8" x14ac:dyDescent="0.25">
      <c r="B182" s="46">
        <f>IF(ENTRY!B182="S",ENTRY!A182,"na")</f>
        <v>180</v>
      </c>
      <c r="C182" s="46">
        <f>IF(ENTRY!B182="S",ENTRY!C182,"na")</f>
        <v>0</v>
      </c>
      <c r="D182" s="46" t="str">
        <f>IF(ENTRY!B182="S",ENTRY!B182,"na")</f>
        <v>S</v>
      </c>
      <c r="E182" s="46">
        <f>IF(ENTRY!B182="S",ENTRY!D182,"na")</f>
        <v>0</v>
      </c>
      <c r="F182" s="46">
        <f>IFERROR((COUNTIF($G$3:G182,G182)-1)*0.0001+G182,"NA")</f>
        <v>1.14E-2</v>
      </c>
      <c r="G182" s="46">
        <f>IF(ENTRY!B182="S",ENTRY!BJ182,"na")</f>
        <v>0</v>
      </c>
      <c r="H182" s="47">
        <f>IF(ENTRY!B182="S",ENTRY!BK182,"na")</f>
        <v>0</v>
      </c>
    </row>
    <row r="183" spans="2:8" x14ac:dyDescent="0.25">
      <c r="B183" s="46">
        <f>IF(ENTRY!B183="S",ENTRY!A183,"na")</f>
        <v>181</v>
      </c>
      <c r="C183" s="46">
        <f>IF(ENTRY!B183="S",ENTRY!C183,"na")</f>
        <v>0</v>
      </c>
      <c r="D183" s="46" t="str">
        <f>IF(ENTRY!B183="S",ENTRY!B183,"na")</f>
        <v>S</v>
      </c>
      <c r="E183" s="46">
        <f>IF(ENTRY!B183="S",ENTRY!D183,"na")</f>
        <v>0</v>
      </c>
      <c r="F183" s="46">
        <f>IFERROR((COUNTIF($G$3:G183,G183)-1)*0.0001+G183,"NA")</f>
        <v>1.15E-2</v>
      </c>
      <c r="G183" s="46">
        <f>IF(ENTRY!B183="S",ENTRY!BJ183,"na")</f>
        <v>0</v>
      </c>
      <c r="H183" s="47">
        <f>IF(ENTRY!B183="S",ENTRY!BK183,"na")</f>
        <v>0</v>
      </c>
    </row>
    <row r="184" spans="2:8" x14ac:dyDescent="0.25">
      <c r="B184" s="46">
        <f>IF(ENTRY!B184="S",ENTRY!A184,"na")</f>
        <v>182</v>
      </c>
      <c r="C184" s="46">
        <f>IF(ENTRY!B184="S",ENTRY!C184,"na")</f>
        <v>0</v>
      </c>
      <c r="D184" s="46" t="str">
        <f>IF(ENTRY!B184="S",ENTRY!B184,"na")</f>
        <v>S</v>
      </c>
      <c r="E184" s="46">
        <f>IF(ENTRY!B184="S",ENTRY!D184,"na")</f>
        <v>0</v>
      </c>
      <c r="F184" s="46">
        <f>IFERROR((COUNTIF($G$3:G184,G184)-1)*0.0001+G184,"NA")</f>
        <v>1.1600000000000001E-2</v>
      </c>
      <c r="G184" s="46">
        <f>IF(ENTRY!B184="S",ENTRY!BJ184,"na")</f>
        <v>0</v>
      </c>
      <c r="H184" s="47">
        <f>IF(ENTRY!B184="S",ENTRY!BK184,"na")</f>
        <v>0</v>
      </c>
    </row>
    <row r="185" spans="2:8" x14ac:dyDescent="0.25">
      <c r="B185" s="46">
        <f>IF(ENTRY!B185="S",ENTRY!A185,"na")</f>
        <v>183</v>
      </c>
      <c r="C185" s="46">
        <f>IF(ENTRY!B185="S",ENTRY!C185,"na")</f>
        <v>0</v>
      </c>
      <c r="D185" s="46" t="str">
        <f>IF(ENTRY!B185="S",ENTRY!B185,"na")</f>
        <v>S</v>
      </c>
      <c r="E185" s="46">
        <f>IF(ENTRY!B185="S",ENTRY!D185,"na")</f>
        <v>0</v>
      </c>
      <c r="F185" s="46">
        <f>IFERROR((COUNTIF($G$3:G185,G185)-1)*0.0001+G185,"NA")</f>
        <v>1.17E-2</v>
      </c>
      <c r="G185" s="46">
        <f>IF(ENTRY!B185="S",ENTRY!BJ185,"na")</f>
        <v>0</v>
      </c>
      <c r="H185" s="47">
        <f>IF(ENTRY!B185="S",ENTRY!BK185,"na")</f>
        <v>0</v>
      </c>
    </row>
    <row r="186" spans="2:8" x14ac:dyDescent="0.25">
      <c r="B186" s="46">
        <f>IF(ENTRY!B186="S",ENTRY!A186,"na")</f>
        <v>184</v>
      </c>
      <c r="C186" s="46">
        <f>IF(ENTRY!B186="S",ENTRY!C186,"na")</f>
        <v>0</v>
      </c>
      <c r="D186" s="46" t="str">
        <f>IF(ENTRY!B186="S",ENTRY!B186,"na")</f>
        <v>S</v>
      </c>
      <c r="E186" s="46">
        <f>IF(ENTRY!B186="S",ENTRY!D186,"na")</f>
        <v>0</v>
      </c>
      <c r="F186" s="46">
        <f>IFERROR((COUNTIF($G$3:G186,G186)-1)*0.0001+G186,"NA")</f>
        <v>1.18E-2</v>
      </c>
      <c r="G186" s="46">
        <f>IF(ENTRY!B186="S",ENTRY!BJ186,"na")</f>
        <v>0</v>
      </c>
      <c r="H186" s="47">
        <f>IF(ENTRY!B186="S",ENTRY!BK186,"na")</f>
        <v>0</v>
      </c>
    </row>
    <row r="187" spans="2:8" x14ac:dyDescent="0.25">
      <c r="B187" s="46">
        <f>IF(ENTRY!B187="S",ENTRY!A187,"na")</f>
        <v>185</v>
      </c>
      <c r="C187" s="46">
        <f>IF(ENTRY!B187="S",ENTRY!C187,"na")</f>
        <v>0</v>
      </c>
      <c r="D187" s="46" t="str">
        <f>IF(ENTRY!B187="S",ENTRY!B187,"na")</f>
        <v>S</v>
      </c>
      <c r="E187" s="46">
        <f>IF(ENTRY!B187="S",ENTRY!D187,"na")</f>
        <v>0</v>
      </c>
      <c r="F187" s="46">
        <f>IFERROR((COUNTIF($G$3:G187,G187)-1)*0.0001+G187,"NA")</f>
        <v>1.1900000000000001E-2</v>
      </c>
      <c r="G187" s="46">
        <f>IF(ENTRY!B187="S",ENTRY!BJ187,"na")</f>
        <v>0</v>
      </c>
      <c r="H187" s="47">
        <f>IF(ENTRY!B187="S",ENTRY!BK187,"na")</f>
        <v>0</v>
      </c>
    </row>
    <row r="188" spans="2:8" x14ac:dyDescent="0.25">
      <c r="B188" s="46">
        <f>IF(ENTRY!B188="S",ENTRY!A188,"na")</f>
        <v>186</v>
      </c>
      <c r="C188" s="46">
        <f>IF(ENTRY!B188="S",ENTRY!C188,"na")</f>
        <v>0</v>
      </c>
      <c r="D188" s="46" t="str">
        <f>IF(ENTRY!B188="S",ENTRY!B188,"na")</f>
        <v>S</v>
      </c>
      <c r="E188" s="46">
        <f>IF(ENTRY!B188="S",ENTRY!D188,"na")</f>
        <v>0</v>
      </c>
      <c r="F188" s="46">
        <f>IFERROR((COUNTIF($G$3:G188,G188)-1)*0.0001+G188,"NA")</f>
        <v>1.2E-2</v>
      </c>
      <c r="G188" s="46">
        <f>IF(ENTRY!B188="S",ENTRY!BJ188,"na")</f>
        <v>0</v>
      </c>
      <c r="H188" s="47">
        <f>IF(ENTRY!B188="S",ENTRY!BK188,"na")</f>
        <v>0</v>
      </c>
    </row>
    <row r="189" spans="2:8" x14ac:dyDescent="0.25">
      <c r="B189" s="46">
        <f>IF(ENTRY!B189="S",ENTRY!A189,"na")</f>
        <v>187</v>
      </c>
      <c r="C189" s="46">
        <f>IF(ENTRY!B189="S",ENTRY!C189,"na")</f>
        <v>0</v>
      </c>
      <c r="D189" s="46" t="str">
        <f>IF(ENTRY!B189="S",ENTRY!B189,"na")</f>
        <v>S</v>
      </c>
      <c r="E189" s="46">
        <f>IF(ENTRY!B189="S",ENTRY!D189,"na")</f>
        <v>0</v>
      </c>
      <c r="F189" s="46">
        <f>IFERROR((COUNTIF($G$3:G189,G189)-1)*0.0001+G189,"NA")</f>
        <v>1.2100000000000001E-2</v>
      </c>
      <c r="G189" s="46">
        <f>IF(ENTRY!B189="S",ENTRY!BJ189,"na")</f>
        <v>0</v>
      </c>
      <c r="H189" s="47">
        <f>IF(ENTRY!B189="S",ENTRY!BK189,"na")</f>
        <v>0</v>
      </c>
    </row>
    <row r="190" spans="2:8" x14ac:dyDescent="0.25">
      <c r="B190" s="46">
        <f>IF(ENTRY!B190="S",ENTRY!A190,"na")</f>
        <v>188</v>
      </c>
      <c r="C190" s="46">
        <f>IF(ENTRY!B190="S",ENTRY!C190,"na")</f>
        <v>0</v>
      </c>
      <c r="D190" s="46" t="str">
        <f>IF(ENTRY!B190="S",ENTRY!B190,"na")</f>
        <v>S</v>
      </c>
      <c r="E190" s="46">
        <f>IF(ENTRY!B190="S",ENTRY!D190,"na")</f>
        <v>0</v>
      </c>
      <c r="F190" s="46">
        <f>IFERROR((COUNTIF($G$3:G190,G190)-1)*0.0001+G190,"NA")</f>
        <v>1.2200000000000001E-2</v>
      </c>
      <c r="G190" s="46">
        <f>IF(ENTRY!B190="S",ENTRY!BJ190,"na")</f>
        <v>0</v>
      </c>
      <c r="H190" s="47">
        <f>IF(ENTRY!B190="S",ENTRY!BK190,"na")</f>
        <v>0</v>
      </c>
    </row>
    <row r="191" spans="2:8" x14ac:dyDescent="0.25">
      <c r="B191" s="46">
        <f>IF(ENTRY!B191="S",ENTRY!A191,"na")</f>
        <v>189</v>
      </c>
      <c r="C191" s="46">
        <f>IF(ENTRY!B191="S",ENTRY!C191,"na")</f>
        <v>0</v>
      </c>
      <c r="D191" s="46" t="str">
        <f>IF(ENTRY!B191="S",ENTRY!B191,"na")</f>
        <v>S</v>
      </c>
      <c r="E191" s="46">
        <f>IF(ENTRY!B191="S",ENTRY!D191,"na")</f>
        <v>0</v>
      </c>
      <c r="F191" s="46">
        <f>IFERROR((COUNTIF($G$3:G191,G191)-1)*0.0001+G191,"NA")</f>
        <v>1.23E-2</v>
      </c>
      <c r="G191" s="46">
        <f>IF(ENTRY!B191="S",ENTRY!BJ191,"na")</f>
        <v>0</v>
      </c>
      <c r="H191" s="47">
        <f>IF(ENTRY!B191="S",ENTRY!BK191,"na")</f>
        <v>0</v>
      </c>
    </row>
    <row r="192" spans="2:8" x14ac:dyDescent="0.25">
      <c r="B192" s="46">
        <f>IF(ENTRY!B192="S",ENTRY!A192,"na")</f>
        <v>190</v>
      </c>
      <c r="C192" s="46">
        <f>IF(ENTRY!B192="S",ENTRY!C192,"na")</f>
        <v>0</v>
      </c>
      <c r="D192" s="46" t="str">
        <f>IF(ENTRY!B192="S",ENTRY!B192,"na")</f>
        <v>S</v>
      </c>
      <c r="E192" s="46">
        <f>IF(ENTRY!B192="S",ENTRY!D192,"na")</f>
        <v>0</v>
      </c>
      <c r="F192" s="46">
        <f>IFERROR((COUNTIF($G$3:G192,G192)-1)*0.0001+G192,"NA")</f>
        <v>1.2400000000000001E-2</v>
      </c>
      <c r="G192" s="46">
        <f>IF(ENTRY!B192="S",ENTRY!BJ192,"na")</f>
        <v>0</v>
      </c>
      <c r="H192" s="47">
        <f>IF(ENTRY!B192="S",ENTRY!BK192,"na")</f>
        <v>0</v>
      </c>
    </row>
    <row r="193" spans="2:8" x14ac:dyDescent="0.25">
      <c r="B193" s="46">
        <f>IF(ENTRY!B193="S",ENTRY!A193,"na")</f>
        <v>191</v>
      </c>
      <c r="C193" s="46">
        <f>IF(ENTRY!B193="S",ENTRY!C193,"na")</f>
        <v>0</v>
      </c>
      <c r="D193" s="46" t="str">
        <f>IF(ENTRY!B193="S",ENTRY!B193,"na")</f>
        <v>S</v>
      </c>
      <c r="E193" s="46">
        <f>IF(ENTRY!B193="S",ENTRY!D193,"na")</f>
        <v>0</v>
      </c>
      <c r="F193" s="46">
        <f>IFERROR((COUNTIF($G$3:G193,G193)-1)*0.0001+G193,"NA")</f>
        <v>1.2500000000000001E-2</v>
      </c>
      <c r="G193" s="46">
        <f>IF(ENTRY!B193="S",ENTRY!BJ193,"na")</f>
        <v>0</v>
      </c>
      <c r="H193" s="47">
        <f>IF(ENTRY!B193="S",ENTRY!BK193,"na")</f>
        <v>0</v>
      </c>
    </row>
    <row r="194" spans="2:8" x14ac:dyDescent="0.25">
      <c r="B194" s="46">
        <f>IF(ENTRY!B194="S",ENTRY!A194,"na")</f>
        <v>192</v>
      </c>
      <c r="C194" s="46">
        <f>IF(ENTRY!B194="S",ENTRY!C194,"na")</f>
        <v>0</v>
      </c>
      <c r="D194" s="46" t="str">
        <f>IF(ENTRY!B194="S",ENTRY!B194,"na")</f>
        <v>S</v>
      </c>
      <c r="E194" s="46">
        <f>IF(ENTRY!B194="S",ENTRY!D194,"na")</f>
        <v>0</v>
      </c>
      <c r="F194" s="46">
        <f>IFERROR((COUNTIF($G$3:G194,G194)-1)*0.0001+G194,"NA")</f>
        <v>1.26E-2</v>
      </c>
      <c r="G194" s="46">
        <f>IF(ENTRY!B194="S",ENTRY!BJ194,"na")</f>
        <v>0</v>
      </c>
      <c r="H194" s="47">
        <f>IF(ENTRY!B194="S",ENTRY!BK194,"na")</f>
        <v>0</v>
      </c>
    </row>
    <row r="195" spans="2:8" x14ac:dyDescent="0.25">
      <c r="B195" s="46">
        <f>IF(ENTRY!B195="S",ENTRY!A195,"na")</f>
        <v>193</v>
      </c>
      <c r="C195" s="46">
        <f>IF(ENTRY!B195="S",ENTRY!C195,"na")</f>
        <v>0</v>
      </c>
      <c r="D195" s="46" t="str">
        <f>IF(ENTRY!B195="S",ENTRY!B195,"na")</f>
        <v>S</v>
      </c>
      <c r="E195" s="46">
        <f>IF(ENTRY!B195="S",ENTRY!D195,"na")</f>
        <v>0</v>
      </c>
      <c r="F195" s="46">
        <f>IFERROR((COUNTIF($G$3:G195,G195)-1)*0.0001+G195,"NA")</f>
        <v>1.2700000000000001E-2</v>
      </c>
      <c r="G195" s="46">
        <f>IF(ENTRY!B195="S",ENTRY!BJ195,"na")</f>
        <v>0</v>
      </c>
      <c r="H195" s="47">
        <f>IF(ENTRY!B195="S",ENTRY!BK195,"na")</f>
        <v>0</v>
      </c>
    </row>
    <row r="196" spans="2:8" x14ac:dyDescent="0.25">
      <c r="B196" s="46">
        <f>IF(ENTRY!B196="S",ENTRY!A196,"na")</f>
        <v>194</v>
      </c>
      <c r="C196" s="46">
        <f>IF(ENTRY!B196="S",ENTRY!C196,"na")</f>
        <v>0</v>
      </c>
      <c r="D196" s="46" t="str">
        <f>IF(ENTRY!B196="S",ENTRY!B196,"na")</f>
        <v>S</v>
      </c>
      <c r="E196" s="46">
        <f>IF(ENTRY!B196="S",ENTRY!D196,"na")</f>
        <v>0</v>
      </c>
      <c r="F196" s="46">
        <f>IFERROR((COUNTIF($G$3:G196,G196)-1)*0.0001+G196,"NA")</f>
        <v>1.2800000000000001E-2</v>
      </c>
      <c r="G196" s="46">
        <f>IF(ENTRY!B196="S",ENTRY!BJ196,"na")</f>
        <v>0</v>
      </c>
      <c r="H196" s="47">
        <f>IF(ENTRY!B196="S",ENTRY!BK196,"na")</f>
        <v>0</v>
      </c>
    </row>
    <row r="197" spans="2:8" x14ac:dyDescent="0.25">
      <c r="B197" s="46">
        <f>IF(ENTRY!B197="S",ENTRY!A197,"na")</f>
        <v>195</v>
      </c>
      <c r="C197" s="46">
        <f>IF(ENTRY!B197="S",ENTRY!C197,"na")</f>
        <v>0</v>
      </c>
      <c r="D197" s="46" t="str">
        <f>IF(ENTRY!B197="S",ENTRY!B197,"na")</f>
        <v>S</v>
      </c>
      <c r="E197" s="46">
        <f>IF(ENTRY!B197="S",ENTRY!D197,"na")</f>
        <v>0</v>
      </c>
      <c r="F197" s="46">
        <f>IFERROR((COUNTIF($G$3:G197,G197)-1)*0.0001+G197,"NA")</f>
        <v>1.29E-2</v>
      </c>
      <c r="G197" s="46">
        <f>IF(ENTRY!B197="S",ENTRY!BJ197,"na")</f>
        <v>0</v>
      </c>
      <c r="H197" s="47">
        <f>IF(ENTRY!B197="S",ENTRY!BK197,"na")</f>
        <v>0</v>
      </c>
    </row>
    <row r="198" spans="2:8" x14ac:dyDescent="0.25">
      <c r="B198" s="46">
        <f>IF(ENTRY!B198="S",ENTRY!A198,"na")</f>
        <v>196</v>
      </c>
      <c r="C198" s="46">
        <f>IF(ENTRY!B198="S",ENTRY!C198,"na")</f>
        <v>0</v>
      </c>
      <c r="D198" s="46" t="str">
        <f>IF(ENTRY!B198="S",ENTRY!B198,"na")</f>
        <v>S</v>
      </c>
      <c r="E198" s="46">
        <f>IF(ENTRY!B198="S",ENTRY!D198,"na")</f>
        <v>0</v>
      </c>
      <c r="F198" s="46">
        <f>IFERROR((COUNTIF($G$3:G198,G198)-1)*0.0001+G198,"NA")</f>
        <v>1.3000000000000001E-2</v>
      </c>
      <c r="G198" s="46">
        <f>IF(ENTRY!B198="S",ENTRY!BJ198,"na")</f>
        <v>0</v>
      </c>
      <c r="H198" s="47">
        <f>IF(ENTRY!B198="S",ENTRY!BK198,"na")</f>
        <v>0</v>
      </c>
    </row>
    <row r="199" spans="2:8" x14ac:dyDescent="0.25">
      <c r="B199" s="46">
        <f>IF(ENTRY!B199="S",ENTRY!A199,"na")</f>
        <v>197</v>
      </c>
      <c r="C199" s="46">
        <f>IF(ENTRY!B199="S",ENTRY!C199,"na")</f>
        <v>0</v>
      </c>
      <c r="D199" s="46" t="str">
        <f>IF(ENTRY!B199="S",ENTRY!B199,"na")</f>
        <v>S</v>
      </c>
      <c r="E199" s="46">
        <f>IF(ENTRY!B199="S",ENTRY!D199,"na")</f>
        <v>0</v>
      </c>
      <c r="F199" s="46">
        <f>IFERROR((COUNTIF($G$3:G199,G199)-1)*0.0001+G199,"NA")</f>
        <v>1.3100000000000001E-2</v>
      </c>
      <c r="G199" s="46">
        <f>IF(ENTRY!B199="S",ENTRY!BJ199,"na")</f>
        <v>0</v>
      </c>
      <c r="H199" s="47">
        <f>IF(ENTRY!B199="S",ENTRY!BK199,"na")</f>
        <v>0</v>
      </c>
    </row>
    <row r="200" spans="2:8" x14ac:dyDescent="0.25">
      <c r="B200" s="46">
        <f>IF(ENTRY!B200="S",ENTRY!A200,"na")</f>
        <v>198</v>
      </c>
      <c r="C200" s="46">
        <f>IF(ENTRY!B200="S",ENTRY!C200,"na")</f>
        <v>0</v>
      </c>
      <c r="D200" s="46" t="str">
        <f>IF(ENTRY!B200="S",ENTRY!B200,"na")</f>
        <v>S</v>
      </c>
      <c r="E200" s="46">
        <f>IF(ENTRY!B200="S",ENTRY!D200,"na")</f>
        <v>0</v>
      </c>
      <c r="F200" s="46">
        <f>IFERROR((COUNTIF($G$3:G200,G200)-1)*0.0001+G200,"NA")</f>
        <v>1.32E-2</v>
      </c>
      <c r="G200" s="46">
        <f>IF(ENTRY!B200="S",ENTRY!BJ200,"na")</f>
        <v>0</v>
      </c>
      <c r="H200" s="47">
        <f>IF(ENTRY!B200="S",ENTRY!BK200,"na")</f>
        <v>0</v>
      </c>
    </row>
    <row r="201" spans="2:8" x14ac:dyDescent="0.25">
      <c r="B201" s="46">
        <f>IF(ENTRY!B201="S",ENTRY!A201,"na")</f>
        <v>199</v>
      </c>
      <c r="C201" s="46">
        <f>IF(ENTRY!B201="S",ENTRY!C201,"na")</f>
        <v>0</v>
      </c>
      <c r="D201" s="46" t="str">
        <f>IF(ENTRY!B201="S",ENTRY!B201,"na")</f>
        <v>S</v>
      </c>
      <c r="E201" s="46">
        <f>IF(ENTRY!B201="S",ENTRY!D201,"na")</f>
        <v>0</v>
      </c>
      <c r="F201" s="46">
        <f>IFERROR((COUNTIF($G$3:G201,G201)-1)*0.0001+G201,"NA")</f>
        <v>1.3300000000000001E-2</v>
      </c>
      <c r="G201" s="46">
        <f>IF(ENTRY!B201="S",ENTRY!BJ201,"na")</f>
        <v>0</v>
      </c>
      <c r="H201" s="47">
        <f>IF(ENTRY!B201="S",ENTRY!BK201,"na")</f>
        <v>0</v>
      </c>
    </row>
    <row r="202" spans="2:8" x14ac:dyDescent="0.25">
      <c r="B202" s="46">
        <f>IF(ENTRY!B202="S",ENTRY!A202,"na")</f>
        <v>200</v>
      </c>
      <c r="C202" s="46">
        <f>IF(ENTRY!B202="S",ENTRY!C202,"na")</f>
        <v>0</v>
      </c>
      <c r="D202" s="46" t="str">
        <f>IF(ENTRY!B202="S",ENTRY!B202,"na")</f>
        <v>S</v>
      </c>
      <c r="E202" s="46">
        <f>IF(ENTRY!B202="S",ENTRY!D202,"na")</f>
        <v>0</v>
      </c>
      <c r="F202" s="46">
        <f>IFERROR((COUNTIF($G$3:G202,G202)-1)*0.0001+G202,"NA")</f>
        <v>1.34E-2</v>
      </c>
      <c r="G202" s="46">
        <f>IF(ENTRY!B202="S",ENTRY!BJ202,"na")</f>
        <v>0</v>
      </c>
      <c r="H202" s="47">
        <f>IF(ENTRY!B202="S",ENTRY!BK202,"na")</f>
        <v>0</v>
      </c>
    </row>
  </sheetData>
  <mergeCells count="1">
    <mergeCell ref="B1:H1"/>
  </mergeCells>
  <pageMargins left="0.7" right="0.7" top="0.75" bottom="0.75" header="0.51180555555555496" footer="0.51180555555555496"/>
  <pageSetup paperSize="9" firstPageNumber="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D61"/>
  <sheetViews>
    <sheetView zoomScale="80" zoomScaleNormal="80" zoomScalePageLayoutView="70" workbookViewId="0">
      <pane ySplit="4" topLeftCell="A5" activePane="bottomLeft" state="frozen"/>
      <selection pane="bottomLeft" activeCell="Z14" sqref="Z14"/>
    </sheetView>
  </sheetViews>
  <sheetFormatPr defaultRowHeight="15" x14ac:dyDescent="0.25"/>
  <cols>
    <col min="1" max="1" width="6.7109375" style="48"/>
    <col min="2" max="2" width="11.5703125" style="48"/>
    <col min="3" max="3" width="7.42578125" style="48"/>
    <col min="4" max="4" width="9.42578125" style="48"/>
    <col min="5" max="6" width="7.42578125" style="49"/>
    <col min="7" max="7" width="7.42578125" style="48"/>
    <col min="8" max="9" width="7.42578125" style="49"/>
    <col min="10" max="10" width="7.42578125" style="48"/>
    <col min="11" max="12" width="7.42578125" style="49"/>
    <col min="13" max="13" width="7.42578125" style="48"/>
    <col min="14" max="15" width="7.42578125" style="49"/>
    <col min="16" max="16" width="7.42578125" style="48"/>
    <col min="17" max="18" width="7.42578125" style="49"/>
    <col min="19" max="19" width="7.28515625" style="48"/>
    <col min="20" max="20" width="7.28515625"/>
    <col min="21" max="21" width="7"/>
    <col min="22" max="22" width="2.85546875"/>
    <col min="23" max="23" width="7.140625"/>
    <col min="24" max="25" width="8.5703125"/>
    <col min="26" max="28" width="8.42578125"/>
    <col min="29" max="1024" width="8.5703125"/>
  </cols>
  <sheetData>
    <row r="1" spans="1:30" ht="10.5" customHeight="1" x14ac:dyDescent="0.25">
      <c r="A1" s="288" t="s">
        <v>165</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row>
    <row r="2" spans="1:30" ht="9.75" customHeight="1" thickBot="1" x14ac:dyDescent="0.3">
      <c r="A2" s="288"/>
      <c r="B2" s="289"/>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row>
    <row r="3" spans="1:30" ht="15.75" customHeight="1" thickBot="1" x14ac:dyDescent="0.3">
      <c r="A3" s="241" t="s">
        <v>68</v>
      </c>
      <c r="B3" s="241"/>
      <c r="C3" s="241"/>
      <c r="D3" s="241"/>
      <c r="E3" s="241"/>
      <c r="F3" s="241"/>
      <c r="G3" s="241"/>
      <c r="H3" s="241"/>
      <c r="I3" s="241"/>
      <c r="J3" s="241"/>
      <c r="K3" s="241"/>
      <c r="L3" s="241"/>
      <c r="M3" s="241"/>
      <c r="N3" s="241"/>
      <c r="O3" s="241"/>
      <c r="P3" s="241"/>
      <c r="Q3" s="241"/>
      <c r="R3" s="241"/>
      <c r="S3" s="241"/>
      <c r="T3" s="241"/>
      <c r="U3" s="241"/>
      <c r="V3" s="241"/>
      <c r="W3" s="291" t="s">
        <v>69</v>
      </c>
      <c r="X3" s="292"/>
      <c r="Y3" s="292"/>
      <c r="Z3" s="292"/>
      <c r="AA3" s="292"/>
      <c r="AB3" s="292"/>
      <c r="AC3" s="292"/>
      <c r="AD3" s="293"/>
    </row>
    <row r="4" spans="1:30" ht="15.75" customHeight="1" thickBot="1" x14ac:dyDescent="0.3">
      <c r="A4" s="241"/>
      <c r="B4" s="241"/>
      <c r="C4" s="241"/>
      <c r="D4" s="241"/>
      <c r="E4" s="241"/>
      <c r="F4" s="241"/>
      <c r="G4" s="241"/>
      <c r="H4" s="241"/>
      <c r="I4" s="241"/>
      <c r="J4" s="241"/>
      <c r="K4" s="241"/>
      <c r="L4" s="241"/>
      <c r="M4" s="241"/>
      <c r="N4" s="241"/>
      <c r="O4" s="241"/>
      <c r="P4" s="241"/>
      <c r="Q4" s="241"/>
      <c r="R4" s="241"/>
      <c r="S4" s="241"/>
      <c r="T4" s="241"/>
      <c r="U4" s="241"/>
      <c r="V4" s="241"/>
      <c r="W4" s="99" t="s">
        <v>70</v>
      </c>
      <c r="X4" s="295">
        <f>A6</f>
        <v>184</v>
      </c>
      <c r="Y4" s="295">
        <f>A7</f>
        <v>2</v>
      </c>
      <c r="Z4" s="310">
        <f>A8</f>
        <v>241</v>
      </c>
      <c r="AA4" s="295">
        <f>A9</f>
        <v>86</v>
      </c>
      <c r="AB4" s="295">
        <f>A10</f>
        <v>87</v>
      </c>
      <c r="AC4" s="305">
        <f>A11</f>
        <v>41</v>
      </c>
      <c r="AD4" s="298" t="s">
        <v>233</v>
      </c>
    </row>
    <row r="5" spans="1:30" ht="15.75" thickBot="1" x14ac:dyDescent="0.3">
      <c r="A5" s="242" t="s">
        <v>71</v>
      </c>
      <c r="B5" s="242"/>
      <c r="C5" s="243" t="s">
        <v>72</v>
      </c>
      <c r="D5" s="243"/>
      <c r="E5" s="243"/>
      <c r="F5" s="243"/>
      <c r="G5" s="243"/>
      <c r="H5" s="51"/>
      <c r="I5" s="244" t="s">
        <v>73</v>
      </c>
      <c r="J5" s="244"/>
      <c r="K5" s="244"/>
      <c r="L5" s="244"/>
      <c r="M5" s="244"/>
      <c r="N5" s="51"/>
      <c r="O5" s="244" t="s">
        <v>74</v>
      </c>
      <c r="P5" s="244"/>
      <c r="Q5" s="244"/>
      <c r="R5" s="244"/>
      <c r="S5" s="244"/>
      <c r="U5" s="52"/>
      <c r="V5" s="53"/>
      <c r="W5" s="50" t="s">
        <v>38</v>
      </c>
      <c r="X5" s="294">
        <f>SUMPRODUCT((ENTRY!$F$3:$F$202=$X$4)*(ENTRY!$H$3:$H$202=W5))+SUMPRODUCT((ENTRY!$I$3:$I$202=$X$4)*(ENTRY!$K$3:$K$202=W5))+SUMPRODUCT((ENTRY!$L$3:$L$202=$X$4)*(ENTRY!$N$3:$N$202=W5))+SUMPRODUCT((ENTRY!$O$3:$O$202=$X$4)*(ENTRY!$Q$3:$Q$202=W5))+SUMPRODUCT((ENTRY!$R$3:$R$202=$X$4)*(ENTRY!$T$3:$T$202=W5))+SUMPRODUCT((ENTRY!$U$3:$U$202=$X$4)*(ENTRY!$W$3:$W$202=W5))</f>
        <v>8</v>
      </c>
      <c r="Y5" s="294">
        <f>SUMPRODUCT((ENTRY!$F$3:$F$202=$Y$4)*(ENTRY!$H$3:$H$202=W5))+SUMPRODUCT((ENTRY!$I$3:$I$202=$Y$4)*(ENTRY!$K$3:$K$202=W5))+SUMPRODUCT((ENTRY!$L$3:$L$202=$Y$4)*(ENTRY!$N$3:$N$202=W5))+SUMPRODUCT((ENTRY!$O$3:$O$202=$Y$4)*(ENTRY!$Q$3:$Q$202=W5))+SUMPRODUCT((ENTRY!$R$3:$R$202=$Y$4)*(ENTRY!$T$3:$T$202=W5))+SUMPRODUCT((ENTRY!$U$3:$U$202=$Y$4)*(ENTRY!$W$3:$W$202=W5))</f>
        <v>22</v>
      </c>
      <c r="Z5" s="311">
        <f>SUMPRODUCT((ENTRY!$F$3:$F$202=$Z$4)*(ENTRY!$H$3:$H$202=W5))+SUMPRODUCT((ENTRY!$I$3:$I$202=$Z$4)*(ENTRY!$K$3:$K$202=W5))+SUMPRODUCT((ENTRY!$L$3:$L$202=$Z$4)*(ENTRY!$N$3:$N$202=W5))+SUMPRODUCT((ENTRY!$O$3:$O$202=$Z$4)*(ENTRY!$Q$3:$Q$202=W5))+SUMPRODUCT((ENTRY!$R$3:$R$202=$Z$4)*(ENTRY!$T$3:$T$202=W5))+SUMPRODUCT((ENTRY!$U$3:$U$202=$Z$4)*(ENTRY!$W$3:$W$202=W5))</f>
        <v>1</v>
      </c>
      <c r="AA5" s="294">
        <f>SUMPRODUCT((ENTRY!$F$3:$F$202=$AA$4)*(ENTRY!$H$3:$H$202=W5))+SUMPRODUCT((ENTRY!$I$3:$I$202=$AA$4)*(ENTRY!$K$3:$K$202=W5))+SUMPRODUCT((ENTRY!$L$3:$L$202=$AA$4)*(ENTRY!$N$3:$N$202=W5))+SUMPRODUCT((ENTRY!$O$3:$O$202=$AA$4)*(ENTRY!$Q$3:$Q$202=W5))+SUMPRODUCT((ENTRY!$R$3:$R$202=$AA$4)*(ENTRY!$T$3:$T$202=W5))+SUMPRODUCT((ENTRY!$U$3:$U$202=$AA$4)*(ENTRY!$W$3:$W$202=W5))</f>
        <v>3</v>
      </c>
      <c r="AB5" s="294">
        <f>SUMPRODUCT((ENTRY!$F$3:$F$202=$AB$4)*(ENTRY!$H$3:$H$202=W5))+SUMPRODUCT((ENTRY!$I$3:$I$202=$AB$4)*(ENTRY!$K$3:$K$202=W5))+SUMPRODUCT((ENTRY!$L$3:$L$202=$AB$4)*(ENTRY!$N$3:$N$202=W5))+SUMPRODUCT((ENTRY!$O$3:$O$202=$AB$4)*(ENTRY!$Q$3:$Q$202=W5))+SUMPRODUCT((ENTRY!$R$3:$R$202=$AB$4)*(ENTRY!$T$3:$T$202=W5))+SUMPRODUCT((ENTRY!$U$3:$U$202=$AB$4)*(ENTRY!$W$3:$W$202=W5))</f>
        <v>9</v>
      </c>
      <c r="AC5" s="306">
        <f>SUMPRODUCT((ENTRY!$F$3:$F$202=$AC$4)*(ENTRY!$H$3:$H$202=W5))+SUMPRODUCT((ENTRY!$I$3:$I$202=$AC$4)*(ENTRY!$K$3:$K$202=W5))+SUMPRODUCT((ENTRY!$L$3:$L$202=$AC$4)*(ENTRY!$N$3:$N$202=W5))+SUMPRODUCT((ENTRY!$O$3:$O$202=$AC$4)*(ENTRY!$Q$3:$Q$202=W5))+SUMPRODUCT((ENTRY!$R$3:$R$202=$AC$4)*(ENTRY!$T$3:$T$202=W5))+SUMPRODUCT((ENTRY!$U$3:$U$202=$AC$4)*(ENTRY!$W$3:$W$202=W5))</f>
        <v>8</v>
      </c>
      <c r="AD5" s="299">
        <f>Z5+AC5</f>
        <v>9</v>
      </c>
    </row>
    <row r="6" spans="1:30" ht="15.75" thickBot="1" x14ac:dyDescent="0.3">
      <c r="A6" s="56">
        <v>184</v>
      </c>
      <c r="B6" s="57" t="s">
        <v>14</v>
      </c>
      <c r="C6" s="245" t="s">
        <v>75</v>
      </c>
      <c r="D6" s="246" t="s">
        <v>76</v>
      </c>
      <c r="E6" s="246" t="s">
        <v>77</v>
      </c>
      <c r="F6" s="246" t="s">
        <v>78</v>
      </c>
      <c r="G6" s="247" t="s">
        <v>79</v>
      </c>
      <c r="H6" s="51"/>
      <c r="I6" s="248" t="s">
        <v>75</v>
      </c>
      <c r="J6" s="246" t="s">
        <v>76</v>
      </c>
      <c r="K6" s="246" t="s">
        <v>77</v>
      </c>
      <c r="L6" s="246" t="s">
        <v>78</v>
      </c>
      <c r="M6" s="247" t="s">
        <v>79</v>
      </c>
      <c r="N6" s="51"/>
      <c r="O6" s="248" t="s">
        <v>75</v>
      </c>
      <c r="P6" s="246" t="s">
        <v>76</v>
      </c>
      <c r="Q6" s="246" t="s">
        <v>77</v>
      </c>
      <c r="R6" s="246" t="s">
        <v>78</v>
      </c>
      <c r="S6" s="247" t="s">
        <v>79</v>
      </c>
      <c r="U6" s="52"/>
      <c r="V6" s="58"/>
      <c r="W6" s="54" t="s">
        <v>39</v>
      </c>
      <c r="X6" s="55">
        <f>SUMPRODUCT((ENTRY!$F$3:$F$202=$X$4)*(ENTRY!$H$3:$H$202=W6))+SUMPRODUCT((ENTRY!$I$3:$I$202=$X$4)*(ENTRY!$K$3:$K$202=W6))+SUMPRODUCT((ENTRY!$L$3:$L$202=$X$4)*(ENTRY!$N$3:$N$202=W6))+SUMPRODUCT((ENTRY!$O$3:$O$202=$X$4)*(ENTRY!$Q$3:$Q$202=W6))+SUMPRODUCT((ENTRY!$R$3:$R$202=$X$4)*(ENTRY!$T$3:$T$202=W6))+SUMPRODUCT((ENTRY!$U$3:$U$202=$X$4)*(ENTRY!$W$3:$W$202=W6))</f>
        <v>4</v>
      </c>
      <c r="Y6" s="55">
        <f>SUMPRODUCT((ENTRY!$F$3:$F$202=$Y$4)*(ENTRY!$H$3:$H$202=W6))+SUMPRODUCT((ENTRY!$I$3:$I$202=$Y$4)*(ENTRY!$K$3:$K$202=W6))+SUMPRODUCT((ENTRY!$L$3:$L$202=$Y$4)*(ENTRY!$N$3:$N$202=W6))+SUMPRODUCT((ENTRY!$O$3:$O$202=$Y$4)*(ENTRY!$Q$3:$Q$202=W6))+SUMPRODUCT((ENTRY!$R$3:$R$202=$Y$4)*(ENTRY!$T$3:$T$202=W6))+SUMPRODUCT((ENTRY!$U$3:$U$202=$Y$4)*(ENTRY!$W$3:$W$202=W6))</f>
        <v>13</v>
      </c>
      <c r="Z6" s="296">
        <f>SUMPRODUCT((ENTRY!$F$3:$F$202=$Z$4)*(ENTRY!$H$3:$H$202=W6))+SUMPRODUCT((ENTRY!$I$3:$I$202=$Z$4)*(ENTRY!$K$3:$K$202=W6))+SUMPRODUCT((ENTRY!$L$3:$L$202=$Z$4)*(ENTRY!$N$3:$N$202=W6))+SUMPRODUCT((ENTRY!$O$3:$O$202=$Z$4)*(ENTRY!$Q$3:$Q$202=W6))+SUMPRODUCT((ENTRY!$R$3:$R$202=$Z$4)*(ENTRY!$T$3:$T$202=W6))+SUMPRODUCT((ENTRY!$U$3:$U$202=$Z$4)*(ENTRY!$W$3:$W$202=W6))</f>
        <v>2</v>
      </c>
      <c r="AA6" s="55">
        <f>SUMPRODUCT((ENTRY!$F$3:$F$202=$AA$4)*(ENTRY!$H$3:$H$202=W6))+SUMPRODUCT((ENTRY!$I$3:$I$202=$AA$4)*(ENTRY!$K$3:$K$202=W6))+SUMPRODUCT((ENTRY!$L$3:$L$202=$AA$4)*(ENTRY!$N$3:$N$202=W6))+SUMPRODUCT((ENTRY!$O$3:$O$202=$AA$4)*(ENTRY!$Q$3:$Q$202=W6))+SUMPRODUCT((ENTRY!$R$3:$R$202=$AA$4)*(ENTRY!$T$3:$T$202=W6))+SUMPRODUCT((ENTRY!$U$3:$U$202=$AA$4)*(ENTRY!$W$3:$W$202=W6))</f>
        <v>6</v>
      </c>
      <c r="AB6" s="55">
        <f>SUMPRODUCT((ENTRY!$F$3:$F$202=$AB$4)*(ENTRY!$H$3:$H$202=W6))+SUMPRODUCT((ENTRY!$I$3:$I$202=$AB$4)*(ENTRY!$K$3:$K$202=W6))+SUMPRODUCT((ENTRY!$L$3:$L$202=$AB$4)*(ENTRY!$N$3:$N$202=W6))+SUMPRODUCT((ENTRY!$O$3:$O$202=$AB$4)*(ENTRY!$Q$3:$Q$202=W6))+SUMPRODUCT((ENTRY!$R$3:$R$202=$AB$4)*(ENTRY!$T$3:$T$202=W6))+SUMPRODUCT((ENTRY!$U$3:$U$202=$AB$4)*(ENTRY!$W$3:$W$202=W6))</f>
        <v>4</v>
      </c>
      <c r="AC6" s="297">
        <f>SUMPRODUCT((ENTRY!$F$3:$F$202=$AC$4)*(ENTRY!$H$3:$H$202=W6))+SUMPRODUCT((ENTRY!$I$3:$I$202=$AC$4)*(ENTRY!$K$3:$K$202=W6))+SUMPRODUCT((ENTRY!$L$3:$L$202=$AC$4)*(ENTRY!$N$3:$N$202=W6))+SUMPRODUCT((ENTRY!$O$3:$O$202=$AC$4)*(ENTRY!$Q$3:$Q$202=W6))+SUMPRODUCT((ENTRY!$R$3:$R$202=$AC$4)*(ENTRY!$T$3:$T$202=W6))+SUMPRODUCT((ENTRY!$U$3:$U$202=$AC$4)*(ENTRY!$W$3:$W$202=W6))</f>
        <v>7</v>
      </c>
      <c r="AD6" s="299">
        <f t="shared" ref="AD6:AD13" si="0">Z6+AC6</f>
        <v>9</v>
      </c>
    </row>
    <row r="7" spans="1:30" x14ac:dyDescent="0.25">
      <c r="A7" s="56">
        <v>2</v>
      </c>
      <c r="B7" s="57" t="s">
        <v>17</v>
      </c>
      <c r="C7" s="245"/>
      <c r="D7" s="246"/>
      <c r="E7" s="246"/>
      <c r="F7" s="246"/>
      <c r="G7" s="247"/>
      <c r="H7" s="51"/>
      <c r="I7" s="248"/>
      <c r="J7" s="246"/>
      <c r="K7" s="246"/>
      <c r="L7" s="246"/>
      <c r="M7" s="247"/>
      <c r="N7" s="51"/>
      <c r="O7" s="248"/>
      <c r="P7" s="246"/>
      <c r="Q7" s="246"/>
      <c r="R7" s="246"/>
      <c r="S7" s="247"/>
      <c r="U7" s="52"/>
      <c r="V7" s="59"/>
      <c r="W7" s="54" t="s">
        <v>37</v>
      </c>
      <c r="X7" s="55">
        <f>SUMPRODUCT((ENTRY!$F$3:$F$202=$X$4)*(ENTRY!$H$3:$H$202=W7))+SUMPRODUCT((ENTRY!$I$3:$I$202=$X$4)*(ENTRY!$K$3:$K$202=W7))+SUMPRODUCT((ENTRY!$L$3:$L$202=$X$4)*(ENTRY!$N$3:$N$202=W7))+SUMPRODUCT((ENTRY!$O$3:$O$202=$X$4)*(ENTRY!$Q$3:$Q$202=W7))+SUMPRODUCT((ENTRY!$R$3:$R$202=$X$4)*(ENTRY!$T$3:$T$202=W7))+SUMPRODUCT((ENTRY!$U$3:$U$202=$X$4)*(ENTRY!$W$3:$W$202=W7))</f>
        <v>12</v>
      </c>
      <c r="Y7" s="55">
        <f>SUMPRODUCT((ENTRY!$F$3:$F$202=$Y$4)*(ENTRY!$H$3:$H$202=W7))+SUMPRODUCT((ENTRY!$I$3:$I$202=$Y$4)*(ENTRY!$K$3:$K$202=W7))+SUMPRODUCT((ENTRY!$L$3:$L$202=$Y$4)*(ENTRY!$N$3:$N$202=W7))+SUMPRODUCT((ENTRY!$O$3:$O$202=$Y$4)*(ENTRY!$Q$3:$Q$202=W7))+SUMPRODUCT((ENTRY!$R$3:$R$202=$Y$4)*(ENTRY!$T$3:$T$202=W7))+SUMPRODUCT((ENTRY!$U$3:$U$202=$Y$4)*(ENTRY!$W$3:$W$202=W7))</f>
        <v>10</v>
      </c>
      <c r="Z7" s="296">
        <f>SUMPRODUCT((ENTRY!$F$3:$F$202=$Z$4)*(ENTRY!$H$3:$H$202=W7))+SUMPRODUCT((ENTRY!$I$3:$I$202=$Z$4)*(ENTRY!$K$3:$K$202=W7))+SUMPRODUCT((ENTRY!$L$3:$L$202=$Z$4)*(ENTRY!$N$3:$N$202=W7))+SUMPRODUCT((ENTRY!$O$3:$O$202=$Z$4)*(ENTRY!$Q$3:$Q$202=W7))+SUMPRODUCT((ENTRY!$R$3:$R$202=$Z$4)*(ENTRY!$T$3:$T$202=W7))+SUMPRODUCT((ENTRY!$U$3:$U$202=$Z$4)*(ENTRY!$W$3:$W$202=W7))</f>
        <v>11</v>
      </c>
      <c r="AA7" s="55">
        <f>SUMPRODUCT((ENTRY!$F$3:$F$202=$AA$4)*(ENTRY!$H$3:$H$202=W7))+SUMPRODUCT((ENTRY!$I$3:$I$202=$AA$4)*(ENTRY!$K$3:$K$202=W7))+SUMPRODUCT((ENTRY!$L$3:$L$202=$AA$4)*(ENTRY!$N$3:$N$202=W7))+SUMPRODUCT((ENTRY!$O$3:$O$202=$AA$4)*(ENTRY!$Q$3:$Q$202=W7))+SUMPRODUCT((ENTRY!$R$3:$R$202=$AA$4)*(ENTRY!$T$3:$T$202=W7))+SUMPRODUCT((ENTRY!$U$3:$U$202=$AA$4)*(ENTRY!$W$3:$W$202=W7))</f>
        <v>11</v>
      </c>
      <c r="AB7" s="55">
        <f>SUMPRODUCT((ENTRY!$F$3:$F$202=$AB$4)*(ENTRY!$H$3:$H$202=W7))+SUMPRODUCT((ENTRY!$I$3:$I$202=$AB$4)*(ENTRY!$K$3:$K$202=W7))+SUMPRODUCT((ENTRY!$L$3:$L$202=$AB$4)*(ENTRY!$N$3:$N$202=W7))+SUMPRODUCT((ENTRY!$O$3:$O$202=$AB$4)*(ENTRY!$Q$3:$Q$202=W7))+SUMPRODUCT((ENTRY!$R$3:$R$202=$AB$4)*(ENTRY!$T$3:$T$202=W7))+SUMPRODUCT((ENTRY!$U$3:$U$202=$AB$4)*(ENTRY!$W$3:$W$202=W7))</f>
        <v>8</v>
      </c>
      <c r="AC7" s="297">
        <f>SUMPRODUCT((ENTRY!$F$3:$F$202=$AC$4)*(ENTRY!$H$3:$H$202=W7))+SUMPRODUCT((ENTRY!$I$3:$I$202=$AC$4)*(ENTRY!$K$3:$K$202=W7))+SUMPRODUCT((ENTRY!$L$3:$L$202=$AC$4)*(ENTRY!$N$3:$N$202=W7))+SUMPRODUCT((ENTRY!$O$3:$O$202=$AC$4)*(ENTRY!$Q$3:$Q$202=W7))+SUMPRODUCT((ENTRY!$R$3:$R$202=$AC$4)*(ENTRY!$T$3:$T$202=W7))+SUMPRODUCT((ENTRY!$U$3:$U$202=$AC$4)*(ENTRY!$W$3:$W$202=W7))</f>
        <v>3</v>
      </c>
      <c r="AD7" s="299">
        <f t="shared" si="0"/>
        <v>14</v>
      </c>
    </row>
    <row r="8" spans="1:30" ht="15.75" thickBot="1" x14ac:dyDescent="0.3">
      <c r="A8" s="56">
        <v>241</v>
      </c>
      <c r="B8" s="57" t="s">
        <v>21</v>
      </c>
      <c r="C8" s="60">
        <f>SUMPRODUCT((ENTRY!$BK$3:$BK$202&gt;=33)*(ENTRY!$BK$3:$BK$202&lt;=44.9))</f>
        <v>0</v>
      </c>
      <c r="D8" s="61">
        <f>SUMPRODUCT((ENTRY!$BK$3:$BK$202&gt;=45)*(ENTRY!$BK$3:$BK$202&lt;=59.9))</f>
        <v>12</v>
      </c>
      <c r="E8" s="61">
        <f>SUMPRODUCT((ENTRY!$BK$3:$BK$202&gt;=60)*(ENTRY!$BK$3:$BK$202&lt;=74.9))</f>
        <v>27</v>
      </c>
      <c r="F8" s="61">
        <f>SUMPRODUCT((ENTRY!$BK$3:$BK$202&gt;=75)*(ENTRY!$BK$3:$BK$202&lt;=89.9))</f>
        <v>20</v>
      </c>
      <c r="G8" s="62">
        <f>SUMPRODUCT((ENTRY!$BK$3:$BK$202&gt;=90)*(ENTRY!$BK$3:$BK$202&lt;=100))</f>
        <v>6</v>
      </c>
      <c r="H8" s="51"/>
      <c r="I8" s="61">
        <f>SUMPRODUCT((ENTRY!$BK$3:$BK$202&gt;=33)*(ENTRY!$BK$3:$BK$202&lt;=44.9)*(ENTRY!$E$3:$E$202="M"))</f>
        <v>0</v>
      </c>
      <c r="J8" s="61">
        <f>SUMPRODUCT((ENTRY!$BK$3:$BK$202&gt;=45)*(ENTRY!$BK$3:$BK$202&lt;=59.9)*(ENTRY!$E$3:$E$202="M"))</f>
        <v>9</v>
      </c>
      <c r="K8" s="61">
        <f>SUMPRODUCT((ENTRY!$BK$3:$BK$202&gt;=60)*(ENTRY!$BK$3:$BK$202&lt;=74.9)*(ENTRY!$E$3:$E$202="M"))</f>
        <v>16</v>
      </c>
      <c r="L8" s="61">
        <f>SUMPRODUCT((ENTRY!$BK$3:$BK$202&gt;=75)*(ENTRY!$BK$3:$BK$202&lt;=89.9)*(ENTRY!$E$3:$E$202="M"))</f>
        <v>13</v>
      </c>
      <c r="M8" s="62">
        <f>SUMPRODUCT((ENTRY!$BK$3:$BK$202&gt;=90)*(ENTRY!$BK$3:$BK$202&lt;=100)*(ENTRY!$E$3:$E$202="M"))</f>
        <v>3</v>
      </c>
      <c r="N8" s="51"/>
      <c r="O8" s="61">
        <f>SUMPRODUCT((ENTRY!$BK$3:$BK$202&gt;=33)*(ENTRY!$BK$3:$BK$202&lt;=44.9)*(ENTRY!$E$3:$E$202="F"))</f>
        <v>0</v>
      </c>
      <c r="P8" s="61">
        <f>SUMPRODUCT((ENTRY!$BK$3:$BK$202&gt;=45)*(ENTRY!$BK$3:$BK$202&lt;=59.9)*(ENTRY!$E$3:$E$202="F"))</f>
        <v>3</v>
      </c>
      <c r="Q8" s="61">
        <f>SUMPRODUCT((ENTRY!$BK$3:$BK$202&gt;=60)*(ENTRY!$BK$3:$BK$202&lt;=74.9)*(ENTRY!$E$3:$E$202="F"))</f>
        <v>11</v>
      </c>
      <c r="R8" s="61">
        <f>SUMPRODUCT((ENTRY!$BK$3:$BK$202&gt;=75)*(ENTRY!$BK$3:$BK$202&lt;=89.9)*(ENTRY!$E$3:$E$202="F"))</f>
        <v>7</v>
      </c>
      <c r="S8" s="62">
        <f>SUMPRODUCT((ENTRY!$BK$3:$BK$202&gt;=90)*(ENTRY!$BK$3:$BK$202&lt;=100)*(ENTRY!$E$3:$E$202="F"))</f>
        <v>3</v>
      </c>
      <c r="U8" s="52"/>
      <c r="V8" s="59"/>
      <c r="W8" s="54" t="s">
        <v>36</v>
      </c>
      <c r="X8" s="55">
        <f>SUMPRODUCT((ENTRY!$F$3:$F$202=$X$4)*(ENTRY!$H$3:$H$202=W8))+SUMPRODUCT((ENTRY!$I$3:$I$202=$X$4)*(ENTRY!$K$3:$K$202=W8))+SUMPRODUCT((ENTRY!$L$3:$L$202=$X$4)*(ENTRY!$N$3:$N$202=W8))+SUMPRODUCT((ENTRY!$O$3:$O$202=$X$4)*(ENTRY!$Q$3:$Q$202=W8))+SUMPRODUCT((ENTRY!$R$3:$R$202=$X$4)*(ENTRY!$T$3:$T$202=W8))+SUMPRODUCT((ENTRY!$U$3:$U$202=$X$4)*(ENTRY!$W$3:$W$202=W8))</f>
        <v>9</v>
      </c>
      <c r="Y8" s="55">
        <f>SUMPRODUCT((ENTRY!$F$3:$F$202=$Y$4)*(ENTRY!$H$3:$H$202=W8))+SUMPRODUCT((ENTRY!$I$3:$I$202=$Y$4)*(ENTRY!$K$3:$K$202=W8))+SUMPRODUCT((ENTRY!$L$3:$L$202=$Y$4)*(ENTRY!$N$3:$N$202=W8))+SUMPRODUCT((ENTRY!$O$3:$O$202=$Y$4)*(ENTRY!$Q$3:$Q$202=W8))+SUMPRODUCT((ENTRY!$R$3:$R$202=$Y$4)*(ENTRY!$T$3:$T$202=W8))+SUMPRODUCT((ENTRY!$U$3:$U$202=$Y$4)*(ENTRY!$W$3:$W$202=W8))</f>
        <v>10</v>
      </c>
      <c r="Z8" s="296">
        <f>SUMPRODUCT((ENTRY!$F$3:$F$202=$Z$4)*(ENTRY!$H$3:$H$202=W8))+SUMPRODUCT((ENTRY!$I$3:$I$202=$Z$4)*(ENTRY!$K$3:$K$202=W8))+SUMPRODUCT((ENTRY!$L$3:$L$202=$Z$4)*(ENTRY!$N$3:$N$202=W8))+SUMPRODUCT((ENTRY!$O$3:$O$202=$Z$4)*(ENTRY!$Q$3:$Q$202=W8))+SUMPRODUCT((ENTRY!$R$3:$R$202=$Z$4)*(ENTRY!$T$3:$T$202=W8))+SUMPRODUCT((ENTRY!$U$3:$U$202=$Z$4)*(ENTRY!$W$3:$W$202=W8))</f>
        <v>9</v>
      </c>
      <c r="AA8" s="55">
        <f>SUMPRODUCT((ENTRY!$F$3:$F$202=$AA$4)*(ENTRY!$H$3:$H$202=W8))+SUMPRODUCT((ENTRY!$I$3:$I$202=$AA$4)*(ENTRY!$K$3:$K$202=W8))+SUMPRODUCT((ENTRY!$L$3:$L$202=$AA$4)*(ENTRY!$N$3:$N$202=W8))+SUMPRODUCT((ENTRY!$O$3:$O$202=$AA$4)*(ENTRY!$Q$3:$Q$202=W8))+SUMPRODUCT((ENTRY!$R$3:$R$202=$AA$4)*(ENTRY!$T$3:$T$202=W8))+SUMPRODUCT((ENTRY!$U$3:$U$202=$AA$4)*(ENTRY!$W$3:$W$202=W8))</f>
        <v>14</v>
      </c>
      <c r="AB8" s="55">
        <f>SUMPRODUCT((ENTRY!$F$3:$F$202=$AB$4)*(ENTRY!$H$3:$H$202=W8))+SUMPRODUCT((ENTRY!$I$3:$I$202=$AB$4)*(ENTRY!$K$3:$K$202=W8))+SUMPRODUCT((ENTRY!$L$3:$L$202=$AB$4)*(ENTRY!$N$3:$N$202=W8))+SUMPRODUCT((ENTRY!$O$3:$O$202=$AB$4)*(ENTRY!$Q$3:$Q$202=W8))+SUMPRODUCT((ENTRY!$R$3:$R$202=$AB$4)*(ENTRY!$T$3:$T$202=W8))+SUMPRODUCT((ENTRY!$U$3:$U$202=$AB$4)*(ENTRY!$W$3:$W$202=W8))</f>
        <v>9</v>
      </c>
      <c r="AC8" s="297">
        <f>SUMPRODUCT((ENTRY!$F$3:$F$202=$AC$4)*(ENTRY!$H$3:$H$202=W8))+SUMPRODUCT((ENTRY!$I$3:$I$202=$AC$4)*(ENTRY!$K$3:$K$202=W8))+SUMPRODUCT((ENTRY!$L$3:$L$202=$AC$4)*(ENTRY!$N$3:$N$202=W8))+SUMPRODUCT((ENTRY!$O$3:$O$202=$AC$4)*(ENTRY!$Q$3:$Q$202=W8))+SUMPRODUCT((ENTRY!$R$3:$R$202=$AC$4)*(ENTRY!$T$3:$T$202=W8))+SUMPRODUCT((ENTRY!$U$3:$U$202=$AC$4)*(ENTRY!$W$3:$W$202=W8))</f>
        <v>0</v>
      </c>
      <c r="AD8" s="299">
        <f t="shared" si="0"/>
        <v>9</v>
      </c>
    </row>
    <row r="9" spans="1:30" x14ac:dyDescent="0.25">
      <c r="A9" s="56">
        <v>86</v>
      </c>
      <c r="B9" s="57" t="s">
        <v>25</v>
      </c>
      <c r="C9" s="63"/>
      <c r="D9" s="63"/>
      <c r="E9" s="63"/>
      <c r="F9" s="64"/>
      <c r="G9" s="63"/>
      <c r="H9" s="64"/>
      <c r="I9" s="64"/>
      <c r="J9" s="63"/>
      <c r="K9" s="64"/>
      <c r="L9" s="64"/>
      <c r="M9" s="63"/>
      <c r="N9" s="64"/>
      <c r="O9" s="64"/>
      <c r="P9" s="63"/>
      <c r="Q9" s="64"/>
      <c r="R9" s="64"/>
      <c r="S9" s="63"/>
      <c r="U9" s="52"/>
      <c r="V9" s="59"/>
      <c r="W9" s="54" t="s">
        <v>41</v>
      </c>
      <c r="X9" s="55">
        <f>SUMPRODUCT((ENTRY!$F$3:$F$202=$X$4)*(ENTRY!$H$3:$H$202=W9))+SUMPRODUCT((ENTRY!$I$3:$I$202=$X$4)*(ENTRY!$K$3:$K$202=W9))+SUMPRODUCT((ENTRY!$L$3:$L$202=$X$4)*(ENTRY!$N$3:$N$202=W9))+SUMPRODUCT((ENTRY!$O$3:$O$202=$X$4)*(ENTRY!$Q$3:$Q$202=W9))+SUMPRODUCT((ENTRY!$R$3:$R$202=$X$4)*(ENTRY!$T$3:$T$202=W9))+SUMPRODUCT((ENTRY!$U$3:$U$202=$X$4)*(ENTRY!$W$3:$W$202=W9))</f>
        <v>13</v>
      </c>
      <c r="Y9" s="55">
        <f>SUMPRODUCT((ENTRY!$F$3:$F$202=$Y$4)*(ENTRY!$H$3:$H$202=W9))+SUMPRODUCT((ENTRY!$I$3:$I$202=$Y$4)*(ENTRY!$K$3:$K$202=W9))+SUMPRODUCT((ENTRY!$L$3:$L$202=$Y$4)*(ENTRY!$N$3:$N$202=W9))+SUMPRODUCT((ENTRY!$O$3:$O$202=$Y$4)*(ENTRY!$Q$3:$Q$202=W9))+SUMPRODUCT((ENTRY!$R$3:$R$202=$Y$4)*(ENTRY!$T$3:$T$202=W9))+SUMPRODUCT((ENTRY!$U$3:$U$202=$Y$4)*(ENTRY!$W$3:$W$202=W9))</f>
        <v>8</v>
      </c>
      <c r="Z9" s="296">
        <f>SUMPRODUCT((ENTRY!$F$3:$F$202=$Z$4)*(ENTRY!$H$3:$H$202=W9))+SUMPRODUCT((ENTRY!$I$3:$I$202=$Z$4)*(ENTRY!$K$3:$K$202=W9))+SUMPRODUCT((ENTRY!$L$3:$L$202=$Z$4)*(ENTRY!$N$3:$N$202=W9))+SUMPRODUCT((ENTRY!$O$3:$O$202=$Z$4)*(ENTRY!$Q$3:$Q$202=W9))+SUMPRODUCT((ENTRY!$R$3:$R$202=$Z$4)*(ENTRY!$T$3:$T$202=W9))+SUMPRODUCT((ENTRY!$U$3:$U$202=$Z$4)*(ENTRY!$W$3:$W$202=W9))</f>
        <v>8</v>
      </c>
      <c r="AA9" s="55">
        <f>SUMPRODUCT((ENTRY!$F$3:$F$202=$AA$4)*(ENTRY!$H$3:$H$202=W9))+SUMPRODUCT((ENTRY!$I$3:$I$202=$AA$4)*(ENTRY!$K$3:$K$202=W9))+SUMPRODUCT((ENTRY!$L$3:$L$202=$AA$4)*(ENTRY!$N$3:$N$202=W9))+SUMPRODUCT((ENTRY!$O$3:$O$202=$AA$4)*(ENTRY!$Q$3:$Q$202=W9))+SUMPRODUCT((ENTRY!$R$3:$R$202=$AA$4)*(ENTRY!$T$3:$T$202=W9))+SUMPRODUCT((ENTRY!$U$3:$U$202=$AA$4)*(ENTRY!$W$3:$W$202=W9))</f>
        <v>9</v>
      </c>
      <c r="AB9" s="55">
        <f>SUMPRODUCT((ENTRY!$F$3:$F$202=$AB$4)*(ENTRY!$H$3:$H$202=W9))+SUMPRODUCT((ENTRY!$I$3:$I$202=$AB$4)*(ENTRY!$K$3:$K$202=W9))+SUMPRODUCT((ENTRY!$L$3:$L$202=$AB$4)*(ENTRY!$N$3:$N$202=W9))+SUMPRODUCT((ENTRY!$O$3:$O$202=$AB$4)*(ENTRY!$Q$3:$Q$202=W9))+SUMPRODUCT((ENTRY!$R$3:$R$202=$AB$4)*(ENTRY!$T$3:$T$202=W9))+SUMPRODUCT((ENTRY!$U$3:$U$202=$AB$4)*(ENTRY!$W$3:$W$202=W9))</f>
        <v>16</v>
      </c>
      <c r="AC9" s="297">
        <f>SUMPRODUCT((ENTRY!$F$3:$F$202=$AC$4)*(ENTRY!$H$3:$H$202=W9))+SUMPRODUCT((ENTRY!$I$3:$I$202=$AC$4)*(ENTRY!$K$3:$K$202=W9))+SUMPRODUCT((ENTRY!$L$3:$L$202=$AC$4)*(ENTRY!$N$3:$N$202=W9))+SUMPRODUCT((ENTRY!$O$3:$O$202=$AC$4)*(ENTRY!$Q$3:$Q$202=W9))+SUMPRODUCT((ENTRY!$R$3:$R$202=$AC$4)*(ENTRY!$T$3:$T$202=W9))+SUMPRODUCT((ENTRY!$U$3:$U$202=$AC$4)*(ENTRY!$W$3:$W$202=W9))</f>
        <v>0</v>
      </c>
      <c r="AD9" s="299">
        <f t="shared" si="0"/>
        <v>8</v>
      </c>
    </row>
    <row r="10" spans="1:30" ht="15.75" thickBot="1" x14ac:dyDescent="0.3">
      <c r="A10" s="65">
        <v>87</v>
      </c>
      <c r="B10" s="66" t="s">
        <v>80</v>
      </c>
      <c r="C10" s="67"/>
      <c r="D10" s="68"/>
      <c r="E10" s="68"/>
      <c r="F10" s="68"/>
      <c r="G10" s="68"/>
      <c r="H10" s="64"/>
      <c r="I10" s="67"/>
      <c r="J10" s="68"/>
      <c r="K10" s="68"/>
      <c r="L10" s="68"/>
      <c r="M10" s="68"/>
      <c r="N10" s="64"/>
      <c r="O10" s="67"/>
      <c r="P10" s="68"/>
      <c r="Q10" s="68"/>
      <c r="R10" s="68"/>
      <c r="S10" s="68"/>
      <c r="U10" s="52"/>
      <c r="V10" s="59"/>
      <c r="W10" s="54" t="s">
        <v>40</v>
      </c>
      <c r="X10" s="55">
        <f>SUMPRODUCT((ENTRY!$F$3:$F$202=$X$4)*(ENTRY!$H$3:$H$202=W10))+SUMPRODUCT((ENTRY!$I$3:$I$202=$X$4)*(ENTRY!$K$3:$K$202=W10))+SUMPRODUCT((ENTRY!$L$3:$L$202=$X$4)*(ENTRY!$N$3:$N$202=W10))+SUMPRODUCT((ENTRY!$O$3:$O$202=$X$4)*(ENTRY!$Q$3:$Q$202=W10))+SUMPRODUCT((ENTRY!$R$3:$R$202=$X$4)*(ENTRY!$T$3:$T$202=W10))+SUMPRODUCT((ENTRY!$U$3:$U$202=$X$4)*(ENTRY!$W$3:$W$202=W10))</f>
        <v>15</v>
      </c>
      <c r="Y10" s="55">
        <f>SUMPRODUCT((ENTRY!$F$3:$F$202=$Y$4)*(ENTRY!$H$3:$H$202=W10))+SUMPRODUCT((ENTRY!$I$3:$I$202=$Y$4)*(ENTRY!$K$3:$K$202=W10))+SUMPRODUCT((ENTRY!$L$3:$L$202=$Y$4)*(ENTRY!$N$3:$N$202=W10))+SUMPRODUCT((ENTRY!$O$3:$O$202=$Y$4)*(ENTRY!$Q$3:$Q$202=W10))+SUMPRODUCT((ENTRY!$R$3:$R$202=$Y$4)*(ENTRY!$T$3:$T$202=W10))+SUMPRODUCT((ENTRY!$U$3:$U$202=$Y$4)*(ENTRY!$W$3:$W$202=W10))</f>
        <v>1</v>
      </c>
      <c r="Z10" s="296">
        <f>SUMPRODUCT((ENTRY!$F$3:$F$202=$Z$4)*(ENTRY!$H$3:$H$202=W10))+SUMPRODUCT((ENTRY!$I$3:$I$202=$Z$4)*(ENTRY!$K$3:$K$202=W10))+SUMPRODUCT((ENTRY!$L$3:$L$202=$Z$4)*(ENTRY!$N$3:$N$202=W10))+SUMPRODUCT((ENTRY!$O$3:$O$202=$Z$4)*(ENTRY!$Q$3:$Q$202=W10))+SUMPRODUCT((ENTRY!$R$3:$R$202=$Z$4)*(ENTRY!$T$3:$T$202=W10))+SUMPRODUCT((ENTRY!$U$3:$U$202=$Z$4)*(ENTRY!$W$3:$W$202=W10))</f>
        <v>10</v>
      </c>
      <c r="AA10" s="55">
        <f>SUMPRODUCT((ENTRY!$F$3:$F$202=$AA$4)*(ENTRY!$H$3:$H$202=W10))+SUMPRODUCT((ENTRY!$I$3:$I$202=$AA$4)*(ENTRY!$K$3:$K$202=W10))+SUMPRODUCT((ENTRY!$L$3:$L$202=$AA$4)*(ENTRY!$N$3:$N$202=W10))+SUMPRODUCT((ENTRY!$O$3:$O$202=$AA$4)*(ENTRY!$Q$3:$Q$202=W10))+SUMPRODUCT((ENTRY!$R$3:$R$202=$AA$4)*(ENTRY!$T$3:$T$202=W10))+SUMPRODUCT((ENTRY!$U$3:$U$202=$AA$4)*(ENTRY!$W$3:$W$202=W10))</f>
        <v>10</v>
      </c>
      <c r="AB10" s="55">
        <f>SUMPRODUCT((ENTRY!$F$3:$F$202=$AB$4)*(ENTRY!$H$3:$H$202=W10))+SUMPRODUCT((ENTRY!$I$3:$I$202=$AB$4)*(ENTRY!$K$3:$K$202=W10))+SUMPRODUCT((ENTRY!$L$3:$L$202=$AB$4)*(ENTRY!$N$3:$N$202=W10))+SUMPRODUCT((ENTRY!$O$3:$O$202=$AB$4)*(ENTRY!$Q$3:$Q$202=W10))+SUMPRODUCT((ENTRY!$R$3:$R$202=$AB$4)*(ENTRY!$T$3:$T$202=W10))+SUMPRODUCT((ENTRY!$U$3:$U$202=$AB$4)*(ENTRY!$W$3:$W$202=W10))</f>
        <v>10</v>
      </c>
      <c r="AC10" s="297">
        <f>SUMPRODUCT((ENTRY!$F$3:$F$202=$AC$4)*(ENTRY!$H$3:$H$202=W10))+SUMPRODUCT((ENTRY!$I$3:$I$202=$AC$4)*(ENTRY!$K$3:$K$202=W10))+SUMPRODUCT((ENTRY!$L$3:$L$202=$AC$4)*(ENTRY!$N$3:$N$202=W10))+SUMPRODUCT((ENTRY!$O$3:$O$202=$AC$4)*(ENTRY!$Q$3:$Q$202=W10))+SUMPRODUCT((ENTRY!$R$3:$R$202=$AC$4)*(ENTRY!$T$3:$T$202=W10))+SUMPRODUCT((ENTRY!$U$3:$U$202=$AC$4)*(ENTRY!$W$3:$W$202=W10))</f>
        <v>0</v>
      </c>
      <c r="AD10" s="299">
        <f t="shared" si="0"/>
        <v>10</v>
      </c>
    </row>
    <row r="11" spans="1:30" ht="15.75" thickBot="1" x14ac:dyDescent="0.3">
      <c r="A11" s="280">
        <v>41</v>
      </c>
      <c r="B11" s="281" t="s">
        <v>232</v>
      </c>
      <c r="C11" s="252" t="s">
        <v>81</v>
      </c>
      <c r="D11" s="252"/>
      <c r="E11" s="253" t="s">
        <v>82</v>
      </c>
      <c r="F11" s="253"/>
      <c r="G11" s="253" t="s">
        <v>83</v>
      </c>
      <c r="H11" s="253"/>
      <c r="I11"/>
      <c r="J11" s="251" t="s">
        <v>84</v>
      </c>
      <c r="K11" s="251"/>
      <c r="L11" s="251"/>
      <c r="M11" s="251"/>
      <c r="N11" s="251"/>
      <c r="O11"/>
      <c r="P11"/>
      <c r="Q11" s="254" t="s">
        <v>85</v>
      </c>
      <c r="R11" s="69" t="s">
        <v>74</v>
      </c>
      <c r="S11" s="70">
        <f>COUNTIF(ENTRY!E3:E202,"F")</f>
        <v>24</v>
      </c>
      <c r="V11" s="71"/>
      <c r="W11" s="54" t="s">
        <v>42</v>
      </c>
      <c r="X11" s="55">
        <f>SUMPRODUCT((ENTRY!$F$3:$F$202=$X$4)*(ENTRY!$H$3:$H$202=W11))+SUMPRODUCT((ENTRY!$I$3:$I$202=$X$4)*(ENTRY!$K$3:$K$202=W11))+SUMPRODUCT((ENTRY!$L$3:$L$202=$X$4)*(ENTRY!$N$3:$N$202=W11))+SUMPRODUCT((ENTRY!$O$3:$O$202=$X$4)*(ENTRY!$Q$3:$Q$202=W11))+SUMPRODUCT((ENTRY!$R$3:$R$202=$X$4)*(ENTRY!$T$3:$T$202=W11))+SUMPRODUCT((ENTRY!$U$3:$U$202=$X$4)*(ENTRY!$W$3:$W$202=W11))</f>
        <v>3</v>
      </c>
      <c r="Y11" s="55">
        <f>SUMPRODUCT((ENTRY!$F$3:$F$202=$Y$4)*(ENTRY!$H$3:$H$202=W11))+SUMPRODUCT((ENTRY!$I$3:$I$202=$Y$4)*(ENTRY!$K$3:$K$202=W11))+SUMPRODUCT((ENTRY!$L$3:$L$202=$Y$4)*(ENTRY!$N$3:$N$202=W11))+SUMPRODUCT((ENTRY!$O$3:$O$202=$Y$4)*(ENTRY!$Q$3:$Q$202=W11))+SUMPRODUCT((ENTRY!$R$3:$R$202=$Y$4)*(ENTRY!$T$3:$T$202=W11))+SUMPRODUCT((ENTRY!$U$3:$U$202=$Y$4)*(ENTRY!$W$3:$W$202=W11))</f>
        <v>1</v>
      </c>
      <c r="Z11" s="296">
        <f>SUMPRODUCT((ENTRY!$F$3:$F$202=$Z$4)*(ENTRY!$H$3:$H$202=W11))+SUMPRODUCT((ENTRY!$I$3:$I$202=$Z$4)*(ENTRY!$K$3:$K$202=W11))+SUMPRODUCT((ENTRY!$L$3:$L$202=$Z$4)*(ENTRY!$N$3:$N$202=W11))+SUMPRODUCT((ENTRY!$O$3:$O$202=$Z$4)*(ENTRY!$Q$3:$Q$202=W11))+SUMPRODUCT((ENTRY!$R$3:$R$202=$Z$4)*(ENTRY!$T$3:$T$202=W11))+SUMPRODUCT((ENTRY!$U$3:$U$202=$Z$4)*(ENTRY!$W$3:$W$202=W11))</f>
        <v>5</v>
      </c>
      <c r="AA11" s="55">
        <f>SUMPRODUCT((ENTRY!$F$3:$F$202=$AA$4)*(ENTRY!$H$3:$H$202=W11))+SUMPRODUCT((ENTRY!$I$3:$I$202=$AA$4)*(ENTRY!$K$3:$K$202=W11))+SUMPRODUCT((ENTRY!$L$3:$L$202=$AA$4)*(ENTRY!$N$3:$N$202=W11))+SUMPRODUCT((ENTRY!$O$3:$O$202=$AA$4)*(ENTRY!$Q$3:$Q$202=W11))+SUMPRODUCT((ENTRY!$R$3:$R$202=$AA$4)*(ENTRY!$T$3:$T$202=W11))+SUMPRODUCT((ENTRY!$U$3:$U$202=$AA$4)*(ENTRY!$W$3:$W$202=W11))</f>
        <v>8</v>
      </c>
      <c r="AB11" s="55">
        <f>SUMPRODUCT((ENTRY!$F$3:$F$202=$AB$4)*(ENTRY!$H$3:$H$202=W11))+SUMPRODUCT((ENTRY!$I$3:$I$202=$AB$4)*(ENTRY!$K$3:$K$202=W11))+SUMPRODUCT((ENTRY!$L$3:$L$202=$AB$4)*(ENTRY!$N$3:$N$202=W11))+SUMPRODUCT((ENTRY!$O$3:$O$202=$AB$4)*(ENTRY!$Q$3:$Q$202=W11))+SUMPRODUCT((ENTRY!$R$3:$R$202=$AB$4)*(ENTRY!$T$3:$T$202=W11))+SUMPRODUCT((ENTRY!$U$3:$U$202=$AB$4)*(ENTRY!$W$3:$W$202=W11))</f>
        <v>7</v>
      </c>
      <c r="AC11" s="297">
        <f>SUMPRODUCT((ENTRY!$F$3:$F$202=$AC$4)*(ENTRY!$H$3:$H$202=W11))+SUMPRODUCT((ENTRY!$I$3:$I$202=$AC$4)*(ENTRY!$K$3:$K$202=W11))+SUMPRODUCT((ENTRY!$L$3:$L$202=$AC$4)*(ENTRY!$N$3:$N$202=W11))+SUMPRODUCT((ENTRY!$O$3:$O$202=$AC$4)*(ENTRY!$Q$3:$Q$202=W11))+SUMPRODUCT((ENTRY!$R$3:$R$202=$AC$4)*(ENTRY!$T$3:$T$202=W11))+SUMPRODUCT((ENTRY!$U$3:$U$202=$AC$4)*(ENTRY!$W$3:$W$202=W11))</f>
        <v>0</v>
      </c>
      <c r="AD11" s="299">
        <f t="shared" si="0"/>
        <v>5</v>
      </c>
    </row>
    <row r="12" spans="1:30" ht="15.75" thickBot="1" x14ac:dyDescent="0.3">
      <c r="A12" s="249" t="s">
        <v>86</v>
      </c>
      <c r="B12" s="249"/>
      <c r="C12" s="252"/>
      <c r="D12" s="252"/>
      <c r="E12" s="253"/>
      <c r="F12" s="253"/>
      <c r="G12" s="253"/>
      <c r="H12" s="253"/>
      <c r="I12"/>
      <c r="J12" s="72" t="s">
        <v>85</v>
      </c>
      <c r="K12" s="73" t="s">
        <v>87</v>
      </c>
      <c r="L12" s="73" t="s">
        <v>88</v>
      </c>
      <c r="M12" s="73" t="s">
        <v>27</v>
      </c>
      <c r="N12" s="74" t="s">
        <v>89</v>
      </c>
      <c r="O12"/>
      <c r="P12"/>
      <c r="Q12" s="254"/>
      <c r="R12" s="75" t="s">
        <v>73</v>
      </c>
      <c r="S12" s="76">
        <f>COUNTIF(ENTRY!E3:E202,"M")</f>
        <v>41</v>
      </c>
      <c r="W12" s="54" t="s">
        <v>43</v>
      </c>
      <c r="X12" s="55">
        <f>SUMPRODUCT((ENTRY!$F$3:$F$202=$X$4)*(ENTRY!$H$3:$H$202=W12))+SUMPRODUCT((ENTRY!$I$3:$I$202=$X$4)*(ENTRY!$K$3:$K$202=W12))+SUMPRODUCT((ENTRY!$L$3:$L$202=$X$4)*(ENTRY!$N$3:$N$202=W12))+SUMPRODUCT((ENTRY!$O$3:$O$202=$X$4)*(ENTRY!$Q$3:$Q$202=W12))+SUMPRODUCT((ENTRY!$R$3:$R$202=$X$4)*(ENTRY!$T$3:$T$202=W12))+SUMPRODUCT((ENTRY!$U$3:$U$202=$X$4)*(ENTRY!$W$3:$W$202=W12))</f>
        <v>1</v>
      </c>
      <c r="Y12" s="55">
        <f>SUMPRODUCT((ENTRY!$F$3:$F$202=$Y$4)*(ENTRY!$H$3:$H$202=W12))+SUMPRODUCT((ENTRY!$I$3:$I$202=$Y$4)*(ENTRY!$K$3:$K$202=W12))+SUMPRODUCT((ENTRY!$L$3:$L$202=$Y$4)*(ENTRY!$N$3:$N$202=W12))+SUMPRODUCT((ENTRY!$O$3:$O$202=$Y$4)*(ENTRY!$Q$3:$Q$202=W12))+SUMPRODUCT((ENTRY!$R$3:$R$202=$Y$4)*(ENTRY!$T$3:$T$202=W12))+SUMPRODUCT((ENTRY!$U$3:$U$202=$Y$4)*(ENTRY!$W$3:$W$202=W12))</f>
        <v>0</v>
      </c>
      <c r="Z12" s="296">
        <f>SUMPRODUCT((ENTRY!$F$3:$F$202=$Z$4)*(ENTRY!$H$3:$H$202=W12))+SUMPRODUCT((ENTRY!$I$3:$I$202=$Z$4)*(ENTRY!$K$3:$K$202=W12))+SUMPRODUCT((ENTRY!$L$3:$L$202=$Z$4)*(ENTRY!$N$3:$N$202=W12))+SUMPRODUCT((ENTRY!$O$3:$O$202=$Z$4)*(ENTRY!$Q$3:$Q$202=W12))+SUMPRODUCT((ENTRY!$R$3:$R$202=$Z$4)*(ENTRY!$T$3:$T$202=W12))+SUMPRODUCT((ENTRY!$U$3:$U$202=$Z$4)*(ENTRY!$W$3:$W$202=W12))</f>
        <v>1</v>
      </c>
      <c r="AA12" s="55">
        <f>SUMPRODUCT((ENTRY!$F$3:$F$202=$AA$4)*(ENTRY!$H$3:$H$202=W12))+SUMPRODUCT((ENTRY!$I$3:$I$202=$AA$4)*(ENTRY!$K$3:$K$202=W12))+SUMPRODUCT((ENTRY!$L$3:$L$202=$AA$4)*(ENTRY!$N$3:$N$202=W12))+SUMPRODUCT((ENTRY!$O$3:$O$202=$AA$4)*(ENTRY!$Q$3:$Q$202=W12))+SUMPRODUCT((ENTRY!$R$3:$R$202=$AA$4)*(ENTRY!$T$3:$T$202=W12))+SUMPRODUCT((ENTRY!$U$3:$U$202=$AA$4)*(ENTRY!$W$3:$W$202=W12))</f>
        <v>4</v>
      </c>
      <c r="AB12" s="55">
        <f>SUMPRODUCT((ENTRY!$F$3:$F$202=$AB$4)*(ENTRY!$H$3:$H$202=W12))+SUMPRODUCT((ENTRY!$I$3:$I$202=$AB$4)*(ENTRY!$K$3:$K$202=W12))+SUMPRODUCT((ENTRY!$L$3:$L$202=$AB$4)*(ENTRY!$N$3:$N$202=W12))+SUMPRODUCT((ENTRY!$O$3:$O$202=$AB$4)*(ENTRY!$Q$3:$Q$202=W12))+SUMPRODUCT((ENTRY!$R$3:$R$202=$AB$4)*(ENTRY!$T$3:$T$202=W12))+SUMPRODUCT((ENTRY!$U$3:$U$202=$AB$4)*(ENTRY!$W$3:$W$202=W12))</f>
        <v>2</v>
      </c>
      <c r="AC12" s="297">
        <f>SUMPRODUCT((ENTRY!$F$3:$F$202=$AC$4)*(ENTRY!$H$3:$H$202=W12))+SUMPRODUCT((ENTRY!$I$3:$I$202=$AC$4)*(ENTRY!$K$3:$K$202=W12))+SUMPRODUCT((ENTRY!$L$3:$L$202=$AC$4)*(ENTRY!$N$3:$N$202=W12))+SUMPRODUCT((ENTRY!$O$3:$O$202=$AC$4)*(ENTRY!$Q$3:$Q$202=W12))+SUMPRODUCT((ENTRY!$R$3:$R$202=$AC$4)*(ENTRY!$T$3:$T$202=W12))+SUMPRODUCT((ENTRY!$U$3:$U$202=$AC$4)*(ENTRY!$W$3:$W$202=W12))</f>
        <v>0</v>
      </c>
      <c r="AD12" s="299">
        <f t="shared" si="0"/>
        <v>1</v>
      </c>
    </row>
    <row r="13" spans="1:30" ht="15.75" thickBot="1" x14ac:dyDescent="0.3">
      <c r="A13" s="77">
        <v>184</v>
      </c>
      <c r="B13" s="78">
        <f>COUNTIF(ENTRY!$F$3:$F$202,A13)+COUNTIF(ENTRY!$I$3:$I$202,A13)+COUNTIF(ENTRY!$L$3:$L$202,A13)+COUNTIF(ENTRY!$O$3:$O$202,A13)+COUNTIF(ENTRY!$R$3:$R$202,A13)++COUNTIF(ENTRY!$U$3:$U$202,A13)</f>
        <v>65</v>
      </c>
      <c r="C13" s="79" t="s">
        <v>38</v>
      </c>
      <c r="D13" s="80">
        <f>COUNTIF(ENTRY!$AU$3:$BI$202,C13)</f>
        <v>51</v>
      </c>
      <c r="E13" s="81" t="s">
        <v>38</v>
      </c>
      <c r="F13" s="80">
        <f>SUMPRODUCT((ENTRY!$E$3:$E$202="M")*(ENTRY!$AU$3:$BI$202=E13))</f>
        <v>23</v>
      </c>
      <c r="G13" s="81" t="s">
        <v>38</v>
      </c>
      <c r="H13" s="80">
        <f>SUMPRODUCT((ENTRY!$E$3:$E$202="F")*(ENTRY!$AU$3:$BI$202=G13))</f>
        <v>28</v>
      </c>
      <c r="I13"/>
      <c r="J13" s="82">
        <f>S11+S12</f>
        <v>65</v>
      </c>
      <c r="K13" s="83">
        <f>J13-COUNTIF(ENTRY!BJ3:BJ202,"F")-COUNTIF(ENTRY!BJ3:BJ202,"C")</f>
        <v>65</v>
      </c>
      <c r="L13" s="83">
        <f>COUNTIF(ENTRY!BJ3:BJ202,"C")</f>
        <v>0</v>
      </c>
      <c r="M13" s="83">
        <f>COUNTIF(ENTRY!BJ3:BJ202,"F")</f>
        <v>0</v>
      </c>
      <c r="N13" s="84">
        <f>IFERROR(K13/J13*100,"NA")</f>
        <v>100</v>
      </c>
      <c r="O13"/>
      <c r="P13"/>
      <c r="Q13"/>
      <c r="R13"/>
      <c r="S13"/>
      <c r="W13" s="54" t="s">
        <v>90</v>
      </c>
      <c r="X13" s="55">
        <f>SUMPRODUCT((ENTRY!$F$3:$F$202=$X$4)*(ENTRY!$H$3:$H$202=W13))+SUMPRODUCT((ENTRY!$I$3:$I$202=$X$4)*(ENTRY!$K$3:$K$202=W13))+SUMPRODUCT((ENTRY!$L$3:$L$202=$X$4)*(ENTRY!$N$3:$N$202=W13))+SUMPRODUCT((ENTRY!$O$3:$O$202=$X$4)*(ENTRY!$Q$3:$Q$202=W13))+SUMPRODUCT((ENTRY!$R$3:$R$202=$X$4)*(ENTRY!$T$3:$T$202=W13))+SUMPRODUCT((ENTRY!$U$3:$U$202=$X$4)*(ENTRY!$W$3:$W$202=W13))</f>
        <v>0</v>
      </c>
      <c r="Y13" s="55">
        <f>SUMPRODUCT((ENTRY!$F$3:$F$202=$Y$4)*(ENTRY!$H$3:$H$202=W13))+SUMPRODUCT((ENTRY!$I$3:$I$202=$Y$4)*(ENTRY!$K$3:$K$202=W13))+SUMPRODUCT((ENTRY!$L$3:$L$202=$Y$4)*(ENTRY!$N$3:$N$202=W13))+SUMPRODUCT((ENTRY!$O$3:$O$202=$Y$4)*(ENTRY!$Q$3:$Q$202=W13))+SUMPRODUCT((ENTRY!$R$3:$R$202=$Y$4)*(ENTRY!$T$3:$T$202=W13))+SUMPRODUCT((ENTRY!$U$3:$U$202=$Y$4)*(ENTRY!$W$3:$W$202=W13))</f>
        <v>0</v>
      </c>
      <c r="Z13" s="296">
        <f>SUMPRODUCT((ENTRY!$F$3:$F$202=$Z$4)*(ENTRY!$H$3:$H$202=W13))+SUMPRODUCT((ENTRY!$I$3:$I$202=$Z$4)*(ENTRY!$K$3:$K$202=W13))+SUMPRODUCT((ENTRY!$L$3:$L$202=$Z$4)*(ENTRY!$N$3:$N$202=W13))+SUMPRODUCT((ENTRY!$O$3:$O$202=$Z$4)*(ENTRY!$Q$3:$Q$202=W13))+SUMPRODUCT((ENTRY!$R$3:$R$202=$Z$4)*(ENTRY!$T$3:$T$202=W13))+SUMPRODUCT((ENTRY!$U$3:$U$202=$Z$4)*(ENTRY!$W$3:$W$202=W13))</f>
        <v>0</v>
      </c>
      <c r="AA13" s="55">
        <f>SUMPRODUCT((ENTRY!$F$3:$F$202=$AA$4)*(ENTRY!$H$3:$H$202=W13))+SUMPRODUCT((ENTRY!$I$3:$I$202=$AA$4)*(ENTRY!$K$3:$K$202=W13))+SUMPRODUCT((ENTRY!$L$3:$L$202=$AA$4)*(ENTRY!$N$3:$N$202=W13))+SUMPRODUCT((ENTRY!$O$3:$O$202=$AA$4)*(ENTRY!$Q$3:$Q$202=W13))+SUMPRODUCT((ENTRY!$R$3:$R$202=$AA$4)*(ENTRY!$T$3:$T$202=W13))+SUMPRODUCT((ENTRY!$U$3:$U$202=$AA$4)*(ENTRY!$W$3:$W$202=W13))</f>
        <v>0</v>
      </c>
      <c r="AB13" s="55">
        <f>SUMPRODUCT((ENTRY!$F$3:$F$202=$AB$4)*(ENTRY!$H$3:$H$202=W13))+SUMPRODUCT((ENTRY!$I$3:$I$202=$AB$4)*(ENTRY!$K$3:$K$202=W13))+SUMPRODUCT((ENTRY!$L$3:$L$202=$AB$4)*(ENTRY!$N$3:$N$202=W13))+SUMPRODUCT((ENTRY!$O$3:$O$202=$AB$4)*(ENTRY!$Q$3:$Q$202=W13))+SUMPRODUCT((ENTRY!$R$3:$R$202=$AB$4)*(ENTRY!$T$3:$T$202=W13))+SUMPRODUCT((ENTRY!$U$3:$U$202=$AB$4)*(ENTRY!$W$3:$W$202=W13))</f>
        <v>0</v>
      </c>
      <c r="AC13" s="297">
        <f>SUMPRODUCT((ENTRY!$F$3:$F$202=$AC$4)*(ENTRY!$H$3:$H$202=W13))+SUMPRODUCT((ENTRY!$I$3:$I$202=$AC$4)*(ENTRY!$K$3:$K$202=W13))+SUMPRODUCT((ENTRY!$L$3:$L$202=$AC$4)*(ENTRY!$N$3:$N$202=W13))+SUMPRODUCT((ENTRY!$O$3:$O$202=$AC$4)*(ENTRY!$Q$3:$Q$202=W13))+SUMPRODUCT((ENTRY!$R$3:$R$202=$AC$4)*(ENTRY!$T$3:$T$202=W13))+SUMPRODUCT((ENTRY!$U$3:$U$202=$AC$4)*(ENTRY!$W$3:$W$202=W13))</f>
        <v>0</v>
      </c>
      <c r="AD13" s="299">
        <f t="shared" si="0"/>
        <v>0</v>
      </c>
    </row>
    <row r="14" spans="1:30" ht="15.75" thickBot="1" x14ac:dyDescent="0.3">
      <c r="A14" s="85">
        <f>A7</f>
        <v>2</v>
      </c>
      <c r="B14" s="78">
        <f>COUNTIF(ENTRY!$F$3:$F$202,A14)+COUNTIF(ENTRY!$I$3:$I$202,A14)+COUNTIF(ENTRY!$L$3:$L$202,A14)+COUNTIF(ENTRY!$O$3:$O$202,A14)+COUNTIF(ENTRY!$R$3:$R$202,A14)++COUNTIF(ENTRY!$U$3:$U$202,A14)</f>
        <v>65</v>
      </c>
      <c r="C14" s="86" t="s">
        <v>39</v>
      </c>
      <c r="D14" s="80">
        <f>COUNTIF(ENTRY!$AU$3:$BI$202,C14)</f>
        <v>36</v>
      </c>
      <c r="E14" s="87" t="s">
        <v>39</v>
      </c>
      <c r="F14" s="80">
        <f>SUMPRODUCT((ENTRY!$E$3:$E$202="M")*(ENTRY!$AU$3:$BI$202=E14))</f>
        <v>23</v>
      </c>
      <c r="G14" s="87" t="s">
        <v>39</v>
      </c>
      <c r="H14" s="80">
        <f>SUMPRODUCT((ENTRY!$E$3:$E$202="F")*(ENTRY!$AU$3:$BI$202=G14))</f>
        <v>13</v>
      </c>
      <c r="I14"/>
      <c r="J14" s="49"/>
      <c r="K14"/>
      <c r="L14"/>
      <c r="M14" s="49"/>
      <c r="N14"/>
      <c r="O14"/>
      <c r="P14"/>
      <c r="Q14" s="250" t="s">
        <v>91</v>
      </c>
      <c r="R14" s="250"/>
      <c r="S14" s="88" t="s">
        <v>92</v>
      </c>
      <c r="T14" s="89" t="s">
        <v>93</v>
      </c>
      <c r="U14" s="90" t="s">
        <v>59</v>
      </c>
      <c r="W14" s="54" t="s">
        <v>81</v>
      </c>
      <c r="X14" s="55">
        <f>SUM(X5:X13)</f>
        <v>65</v>
      </c>
      <c r="Y14" s="55">
        <f>SUM(Y5:Y13)</f>
        <v>65</v>
      </c>
      <c r="Z14" s="296">
        <f>SUM(Z5:Z13)</f>
        <v>47</v>
      </c>
      <c r="AA14" s="55">
        <f>SUM(AA5:AA13)</f>
        <v>65</v>
      </c>
      <c r="AB14" s="55">
        <f>SUM(AB5:AB13)</f>
        <v>65</v>
      </c>
      <c r="AC14" s="296">
        <f>SUM(AC5:AC13)</f>
        <v>18</v>
      </c>
      <c r="AD14" s="300">
        <f>SUM(AD5:AD13)</f>
        <v>65</v>
      </c>
    </row>
    <row r="15" spans="1:30" ht="15.75" thickBot="1" x14ac:dyDescent="0.3">
      <c r="A15" s="85">
        <v>241</v>
      </c>
      <c r="B15" s="78">
        <f>COUNTIF(ENTRY!$F$3:$F$202,A15)+COUNTIF(ENTRY!$I$3:$I$202,A15)+COUNTIF(ENTRY!$L$3:$L$202,A15)+COUNTIF(ENTRY!$O$3:$O$202,A15)+COUNTIF(ENTRY!$R$3:$R$202,A15)++COUNTIF(ENTRY!$U$3:$U$202,A15)</f>
        <v>47</v>
      </c>
      <c r="C15" s="86" t="s">
        <v>37</v>
      </c>
      <c r="D15" s="80">
        <f>COUNTIF(ENTRY!$AU$3:$BI$202,C15)</f>
        <v>55</v>
      </c>
      <c r="E15" s="87" t="s">
        <v>37</v>
      </c>
      <c r="F15" s="80">
        <f>SUMPRODUCT((ENTRY!$E$3:$E$202="M")*(ENTRY!$AU$3:$BI$202=E15))</f>
        <v>33</v>
      </c>
      <c r="G15" s="87" t="s">
        <v>37</v>
      </c>
      <c r="H15" s="80">
        <f>SUMPRODUCT((ENTRY!$E$3:$E$202="F")*(ENTRY!$AU$3:$BI$202=G15))</f>
        <v>22</v>
      </c>
      <c r="I15"/>
      <c r="J15" s="251" t="s">
        <v>94</v>
      </c>
      <c r="K15" s="251"/>
      <c r="L15" s="251"/>
      <c r="M15" s="251"/>
      <c r="N15" s="251"/>
      <c r="O15"/>
      <c r="P15"/>
      <c r="Q15" s="250"/>
      <c r="R15" s="250"/>
      <c r="S15" s="91">
        <f>IFERROR((D13*8+D14*7+D15*6+D16*5+D17*4+D18*3+D19*2+D20*1+D21*0)/(S11+S12)*2.5,"NA")</f>
        <v>63.653846153846146</v>
      </c>
      <c r="T15" s="92">
        <f>IFERROR((F13*8+F14*7+F15*6+F16*5+F17*4+F18*3+F19*2+F20*1+F21*0)/S12*2.5,"NA")</f>
        <v>61.158536585365859</v>
      </c>
      <c r="U15" s="93">
        <f>IFERROR((H13*8+H14*7+H15*6+H16*5+H17*4+H18*3+H19*2+H20*1+H21*0)/(S11) *2.5,"NA")</f>
        <v>67.916666666666671</v>
      </c>
      <c r="W15" s="94" t="s">
        <v>95</v>
      </c>
      <c r="X15" s="95">
        <f>X14-X13</f>
        <v>65</v>
      </c>
      <c r="Y15" s="95">
        <f>Y14-Y13</f>
        <v>65</v>
      </c>
      <c r="Z15" s="312">
        <f>Z14-Z13</f>
        <v>47</v>
      </c>
      <c r="AA15" s="95">
        <f>AA14-AA13</f>
        <v>65</v>
      </c>
      <c r="AB15" s="95">
        <f>AB14-AB13</f>
        <v>65</v>
      </c>
      <c r="AC15" s="307">
        <f>AC14-AC13</f>
        <v>18</v>
      </c>
      <c r="AD15" s="301">
        <f>AD14-AD13</f>
        <v>65</v>
      </c>
    </row>
    <row r="16" spans="1:30" ht="15.75" thickBot="1" x14ac:dyDescent="0.3">
      <c r="A16" s="85">
        <f>A9</f>
        <v>86</v>
      </c>
      <c r="B16" s="78">
        <f>COUNTIF(ENTRY!$F$3:$F$202,A16)+COUNTIF(ENTRY!$I$3:$I$202,A16)+COUNTIF(ENTRY!$L$3:$L$202,A16)+COUNTIF(ENTRY!$O$3:$O$202,A16)+COUNTIF(ENTRY!$R$3:$R$202,A16)++COUNTIF(ENTRY!$U$3:$U$202,A16)</f>
        <v>65</v>
      </c>
      <c r="C16" s="86" t="s">
        <v>36</v>
      </c>
      <c r="D16" s="80">
        <f>COUNTIF(ENTRY!$AU$3:$BI$202,C16)</f>
        <v>51</v>
      </c>
      <c r="E16" s="87" t="s">
        <v>36</v>
      </c>
      <c r="F16" s="80">
        <f>SUMPRODUCT((ENTRY!$E$3:$E$202="M")*(ENTRY!$AU$3:$BI$202=E16))</f>
        <v>36</v>
      </c>
      <c r="G16" s="87" t="s">
        <v>36</v>
      </c>
      <c r="H16" s="80">
        <f>SUMPRODUCT((ENTRY!$E$3:$E$202="F")*(ENTRY!$AU$3:$BI$202=G16))</f>
        <v>15</v>
      </c>
      <c r="I16"/>
      <c r="J16" s="96" t="s">
        <v>85</v>
      </c>
      <c r="K16" s="97" t="s">
        <v>87</v>
      </c>
      <c r="L16" s="97" t="s">
        <v>88</v>
      </c>
      <c r="M16" s="97" t="s">
        <v>27</v>
      </c>
      <c r="N16" s="98" t="s">
        <v>89</v>
      </c>
      <c r="O16"/>
      <c r="P16"/>
      <c r="Q16"/>
      <c r="R16"/>
      <c r="S16"/>
      <c r="W16" s="99" t="s">
        <v>96</v>
      </c>
      <c r="X16" s="100">
        <f>IFERROR(X15/B13*100,"NA")</f>
        <v>100</v>
      </c>
      <c r="Y16" s="100">
        <f>IFERROR(Y15/B14*100,"NA")</f>
        <v>100</v>
      </c>
      <c r="Z16" s="308">
        <f>IFERROR(Z15/B15*100,"NA")</f>
        <v>100</v>
      </c>
      <c r="AA16" s="100">
        <f>IFERROR(AA15/B16*100,"NA")</f>
        <v>100</v>
      </c>
      <c r="AB16" s="100">
        <f>IFERROR(AB15/B17*100,"NA")</f>
        <v>100</v>
      </c>
      <c r="AC16" s="308">
        <f>IFERROR(AC15/B18*100,"NA")</f>
        <v>100</v>
      </c>
      <c r="AD16" s="302">
        <f>IFERROR(AD15/(B15+B18)*100,"NA")</f>
        <v>100</v>
      </c>
    </row>
    <row r="17" spans="1:30" ht="15.75" thickBot="1" x14ac:dyDescent="0.3">
      <c r="A17" s="101">
        <f>A10</f>
        <v>87</v>
      </c>
      <c r="B17" s="78">
        <f>COUNTIF(ENTRY!$F$3:$F$202,A17)+COUNTIF(ENTRY!$I$3:$I$202,A17)+COUNTIF(ENTRY!$L$3:$L$202,A17)+COUNTIF(ENTRY!$O$3:$O$202,A17)+COUNTIF(ENTRY!$R$3:$R$202,A17)++COUNTIF(ENTRY!$U$3:$U$202,A17)</f>
        <v>65</v>
      </c>
      <c r="C17" s="86" t="s">
        <v>41</v>
      </c>
      <c r="D17" s="80">
        <f>COUNTIF(ENTRY!$AU$3:$BI$202,C17)</f>
        <v>54</v>
      </c>
      <c r="E17" s="87" t="s">
        <v>41</v>
      </c>
      <c r="F17" s="80">
        <f>SUMPRODUCT((ENTRY!$E$3:$E$202="M")*(ENTRY!$AU$3:$BI$202=E17))</f>
        <v>39</v>
      </c>
      <c r="G17" s="87" t="s">
        <v>41</v>
      </c>
      <c r="H17" s="80">
        <f>SUMPRODUCT((ENTRY!$E$3:$E$202="F")*(ENTRY!$AU$3:$BI$202=G17))</f>
        <v>15</v>
      </c>
      <c r="I17"/>
      <c r="J17" s="102">
        <f>S11</f>
        <v>24</v>
      </c>
      <c r="K17" s="103">
        <f>SUMPRODUCT((ENTRY!E3:E202="F")*ISNUMBER(ENTRY!BJ3:BJ202))</f>
        <v>24</v>
      </c>
      <c r="L17" s="103">
        <f>SUMPRODUCT((ENTRY!E3:E202="F")*(ENTRY!BJ3:BJ202="C"))</f>
        <v>0</v>
      </c>
      <c r="M17" s="103">
        <f>SUMPRODUCT((ENTRY!E3:E202="F")*(ENTRY!BJ3:BJ202="F"))</f>
        <v>0</v>
      </c>
      <c r="N17" s="104">
        <f>IFERROR(K17/J17*100,"NA")</f>
        <v>100</v>
      </c>
      <c r="O17"/>
      <c r="P17"/>
      <c r="Q17"/>
      <c r="R17"/>
      <c r="S17"/>
      <c r="W17" s="211" t="s">
        <v>97</v>
      </c>
      <c r="X17" s="303">
        <f>IFERROR((X5*8+X6*7+X7*6+X8*5+X9*4+X10*3+X11*2+X12*1+X13*0)/($B13*8)*100,"NA")</f>
        <v>60.192307692307686</v>
      </c>
      <c r="Y17" s="303">
        <f>IFERROR((Y5*8+Y6*7+Y7*6+Y8*5+Y9*4+Y10*3+Y11*2+Y12*1+Y13*0)/($B14*8)*100,"NA")</f>
        <v>79.615384615384613</v>
      </c>
      <c r="Z17" s="309">
        <f>IFERROR((Z5*8+Z6*7+Z7*6+Z8*5+Z9*4+Z10*3+Z11*2+Z12*1+Z13*0)/($B15*8)*100,"NA")</f>
        <v>54.787234042553187</v>
      </c>
      <c r="AA17" s="303">
        <f>IFERROR((AA5*8+AA6*7+AA7*6+AA8*5+AA9*4+AA10*3+AA11*2+AA12*1+AA13*0)/($B16*8)*100,"NA")</f>
        <v>55.384615384615387</v>
      </c>
      <c r="AB17" s="303">
        <f>IFERROR((AB5*8+AB6*7+AB7*6+AB8*5+AB9*4+AB10*3+AB11*2+AB12*1+AB13*0)/($B17*8)*100,"NA")</f>
        <v>58.269230769230774</v>
      </c>
      <c r="AC17" s="309">
        <f>IFERROR((AC5*8+AC6*7+AC7*6+AC8*5+AC9*4+AC10*3+AC11*2+AC12*1+AC13*0)/($B18*8)*100,"NA")</f>
        <v>90.972222222222214</v>
      </c>
      <c r="AD17" s="304">
        <f>IFERROR((AD5*8+AD6*7+AD7*6+AD8*5+AD9*4+AD10*3+AD11*2+AD12*1+AD13*0)/(($B15+$B18)*8)*100,"NA")</f>
        <v>64.807692307692307</v>
      </c>
    </row>
    <row r="18" spans="1:30" ht="15.75" thickBot="1" x14ac:dyDescent="0.3">
      <c r="A18" s="280">
        <v>41</v>
      </c>
      <c r="B18" s="282">
        <f>COUNTIF(ENTRY!$F$3:$F$202,A18)+COUNTIF(ENTRY!$I$3:$I$202,A18)+COUNTIF(ENTRY!$L$3:$L$202,A18)+COUNTIF(ENTRY!$O$3:$O$202,A18)+COUNTIF(ENTRY!$R$3:$R$202,A18)++COUNTIF(ENTRY!$U$3:$U$202,A18)</f>
        <v>18</v>
      </c>
      <c r="C18" s="86" t="s">
        <v>40</v>
      </c>
      <c r="D18" s="80">
        <f>COUNTIF(ENTRY!$AU$3:$BI$202,C18)</f>
        <v>46</v>
      </c>
      <c r="E18" s="87" t="s">
        <v>40</v>
      </c>
      <c r="F18" s="80">
        <f>SUMPRODUCT((ENTRY!$E$3:$E$202="M")*(ENTRY!$AU$3:$BI$202=E18))</f>
        <v>28</v>
      </c>
      <c r="G18" s="87" t="s">
        <v>40</v>
      </c>
      <c r="H18" s="80">
        <f>SUMPRODUCT((ENTRY!$E$3:$E$202="F")*(ENTRY!$AU$3:$BI$202=G18))</f>
        <v>18</v>
      </c>
      <c r="I18"/>
      <c r="J18" s="49"/>
      <c r="K18"/>
      <c r="L18"/>
      <c r="M18" s="49"/>
      <c r="N18"/>
      <c r="O18"/>
      <c r="P18"/>
      <c r="Q18"/>
      <c r="R18"/>
      <c r="S18"/>
    </row>
    <row r="19" spans="1:30" ht="15.75" thickBot="1" x14ac:dyDescent="0.3">
      <c r="A19" s="249" t="s">
        <v>98</v>
      </c>
      <c r="B19" s="249"/>
      <c r="C19" s="86" t="s">
        <v>42</v>
      </c>
      <c r="D19" s="80">
        <f>COUNTIF(ENTRY!$AU$3:$BI$202,C19)</f>
        <v>24</v>
      </c>
      <c r="E19" s="87" t="s">
        <v>42</v>
      </c>
      <c r="F19" s="80">
        <f>SUMPRODUCT((ENTRY!$E$3:$E$202="M")*(ENTRY!$AU$3:$BI$202=E19))</f>
        <v>17</v>
      </c>
      <c r="G19" s="87" t="s">
        <v>42</v>
      </c>
      <c r="H19" s="80">
        <f>SUMPRODUCT((ENTRY!$E$3:$E$202="F")*(ENTRY!$AU$3:$BI$202=G19))</f>
        <v>7</v>
      </c>
      <c r="I19"/>
      <c r="J19" s="251" t="s">
        <v>99</v>
      </c>
      <c r="K19" s="251"/>
      <c r="L19" s="251"/>
      <c r="M19" s="251"/>
      <c r="N19" s="251"/>
      <c r="O19"/>
      <c r="P19"/>
      <c r="Q19"/>
      <c r="R19"/>
      <c r="S19"/>
      <c r="W19" s="351" t="s">
        <v>100</v>
      </c>
      <c r="X19" s="352"/>
      <c r="Y19" s="352"/>
      <c r="Z19" s="352"/>
      <c r="AA19" s="352"/>
      <c r="AB19" s="352"/>
      <c r="AC19" s="352"/>
      <c r="AD19" s="353"/>
    </row>
    <row r="20" spans="1:30" ht="15.75" thickBot="1" x14ac:dyDescent="0.3">
      <c r="A20" s="77">
        <v>184</v>
      </c>
      <c r="B20" s="105">
        <f>SUMPRODUCT((ENTRY!$F$3:$F$202=A20)*(ENTRY!$E$3:$E$202="F")) +SUMPRODUCT((ENTRY!$I$3:$I$202=A20)*(ENTRY!$E$3:$E$202="F"))+SUMPRODUCT((ENTRY!$L$3:$L$202=A20)*(ENTRY!$E$3:$E$202="F"))+SUMPRODUCT((ENTRY!$O$3:$O$202=A20)*(ENTRY!$E$3:$E$202="F"))+SUMPRODUCT((ENTRY!$R$3:$R$202=A20)*(ENTRY!$E$3:$E$202="F"))+SUMPRODUCT((ENTRY!$U$3:$U$202=A20)*(ENTRY!$E$3:$E$202="F"))</f>
        <v>24</v>
      </c>
      <c r="C20" s="86" t="s">
        <v>43</v>
      </c>
      <c r="D20" s="80">
        <f>COUNTIF(ENTRY!$AU$3:$BI$202,C20)</f>
        <v>8</v>
      </c>
      <c r="E20" s="87" t="s">
        <v>43</v>
      </c>
      <c r="F20" s="80">
        <f>SUMPRODUCT((ENTRY!$E$3:$E$202="M")*(ENTRY!$AU$3:$BI$202=E20))</f>
        <v>6</v>
      </c>
      <c r="G20" s="87" t="s">
        <v>43</v>
      </c>
      <c r="H20" s="80">
        <f>SUMPRODUCT((ENTRY!$E$3:$E$202="F")*(ENTRY!$AU$3:$BI$202=G20))</f>
        <v>2</v>
      </c>
      <c r="I20"/>
      <c r="J20" s="96" t="s">
        <v>85</v>
      </c>
      <c r="K20" s="97" t="s">
        <v>87</v>
      </c>
      <c r="L20" s="97" t="s">
        <v>88</v>
      </c>
      <c r="M20" s="97" t="s">
        <v>27</v>
      </c>
      <c r="N20" s="98" t="s">
        <v>89</v>
      </c>
      <c r="O20"/>
      <c r="P20"/>
      <c r="Q20"/>
      <c r="R20"/>
      <c r="S20"/>
      <c r="W20" s="106" t="s">
        <v>70</v>
      </c>
      <c r="X20" s="107">
        <f>A6</f>
        <v>184</v>
      </c>
      <c r="Y20" s="108">
        <f>A7</f>
        <v>2</v>
      </c>
      <c r="Z20" s="313">
        <f>A8</f>
        <v>241</v>
      </c>
      <c r="AA20" s="108">
        <f>A9</f>
        <v>86</v>
      </c>
      <c r="AB20" s="108">
        <f>A10</f>
        <v>87</v>
      </c>
      <c r="AC20" s="318">
        <f>A11</f>
        <v>41</v>
      </c>
      <c r="AD20" s="298" t="s">
        <v>233</v>
      </c>
    </row>
    <row r="21" spans="1:30" ht="15.75" thickBot="1" x14ac:dyDescent="0.3">
      <c r="A21" s="85">
        <f>A7</f>
        <v>2</v>
      </c>
      <c r="B21" s="105">
        <f>SUMPRODUCT((ENTRY!$F$3:$F$202=A21)*(ENTRY!$E$3:$E$202="F")) +SUMPRODUCT((ENTRY!$I$3:$I$202=A21)*(ENTRY!$E$3:$E$202="F"))+SUMPRODUCT((ENTRY!$L$3:$L$202=A21)*(ENTRY!$E$3:$E$202="F"))+SUMPRODUCT((ENTRY!$O$3:$O$202=A21)*(ENTRY!$E$3:$E$202="F"))+SUMPRODUCT((ENTRY!$R$3:$R$202=A21)*(ENTRY!$E$3:$E$202="F"))+SUMPRODUCT((ENTRY!$U$3:$U$202=A21)*(ENTRY!$E$3:$E$202="F"))</f>
        <v>24</v>
      </c>
      <c r="C21" s="109" t="s">
        <v>90</v>
      </c>
      <c r="D21" s="80">
        <f>COUNTIF(ENTRY!$AU$3:$BI$202,C21)</f>
        <v>0</v>
      </c>
      <c r="E21" s="110" t="s">
        <v>90</v>
      </c>
      <c r="F21" s="80">
        <f>SUMPRODUCT((ENTRY!$E$3:$E$202="M")*(ENTRY!$AU$3:$BI$202=E21))</f>
        <v>0</v>
      </c>
      <c r="G21" s="110" t="s">
        <v>90</v>
      </c>
      <c r="H21" s="80">
        <f>SUMPRODUCT((ENTRY!$E$3:$E$202="F")*(ENTRY!$AU$3:$BI$202=G21))</f>
        <v>0</v>
      </c>
      <c r="I21"/>
      <c r="J21" s="102">
        <f>S12</f>
        <v>41</v>
      </c>
      <c r="K21" s="103">
        <f>SUMPRODUCT((ENTRY!E3:E202="M")*ISNUMBER(ENTRY!BJ3:BJ202))</f>
        <v>41</v>
      </c>
      <c r="L21" s="103">
        <f>SUMPRODUCT((ENTRY!E3:E202="M")*(ENTRY!BJ3:BJ202="C"))</f>
        <v>0</v>
      </c>
      <c r="M21" s="103">
        <f>SUMPRODUCT((ENTRY!E3:E202="M")*(ENTRY!BJ3:BJ202="F"))</f>
        <v>0</v>
      </c>
      <c r="N21" s="104">
        <f>IFERROR(K21/J21*100,"NA")</f>
        <v>100</v>
      </c>
      <c r="O21"/>
      <c r="P21"/>
      <c r="Q21"/>
      <c r="R21"/>
      <c r="S21"/>
      <c r="W21" s="111" t="s">
        <v>38</v>
      </c>
      <c r="X21" s="112">
        <f>SUMPRODUCT((ENTRY!$E$3:$E$202="M")*(ENTRY!$F$3:$F$202=$X$20)*(ENTRY!$H$3:$H$202=W21))+SUMPRODUCT((ENTRY!$E$3:$E$202="M")*(ENTRY!$I$3:$I$202=$X$20)*(ENTRY!$K$3:$K$202=W21))+SUMPRODUCT((ENTRY!$E$3:$E$202="M")*(ENTRY!$L$3:$L$202=$X$20)*(ENTRY!$N$3:$N$202=W21))+SUMPRODUCT((ENTRY!$E$3:$E$202="M")*(ENTRY!$O$3:$O$202=$X$20)*(ENTRY!$Q$3:$Q$202=W21))+SUMPRODUCT((ENTRY!$E$3:$E$202="M")*(ENTRY!$R$3:$R$202=$X$20)*(ENTRY!$T$3:$T$202=W21))+SUMPRODUCT((ENTRY!$E$3:$E$202="M")*(ENTRY!$U$3:$U$202=$X$20)*(ENTRY!$W$3:$W$202=W21))</f>
        <v>4</v>
      </c>
      <c r="Y21" s="113">
        <f>SUMPRODUCT((ENTRY!$E$3:$E$202="M")*(ENTRY!$F$3:$F$202=$Y$20)*(ENTRY!$H$3:$H$202=W21))+SUMPRODUCT((ENTRY!$E$3:$E$202="M")*(ENTRY!$I$3:$I$202=$Y$20)*(ENTRY!$K$3:$K$202=W21))+SUMPRODUCT((ENTRY!$E$3:$E$202="M")*(ENTRY!$L$3:$L$202=$Y$20)*(ENTRY!$N$3:$N$202=W21))+SUMPRODUCT((ENTRY!$E$3:$E$202="M")*(ENTRY!$O$3:$O$202=$Y$20)*(ENTRY!$Q$3:$Q$202=W21))+SUMPRODUCT((ENTRY!$E$3:$E$202="M")*(ENTRY!$R$3:$R$202=$Y$20)*(ENTRY!$T$3:$T$202=W21))+SUMPRODUCT((ENTRY!$E$3:$E$202="M")*(ENTRY!$U$3:$U$202=$Y$20)*(ENTRY!$W$3:$W$202=W21))</f>
        <v>8</v>
      </c>
      <c r="Z21" s="314">
        <f>SUMPRODUCT((ENTRY!$E$3:$E$202="M")*(ENTRY!$F$3:$F$202=$Z$20)*(ENTRY!$H$3:$H$202=W21))+SUMPRODUCT((ENTRY!$E$3:$E$202="M")*(ENTRY!$I$3:$I$202=$Z$20)*(ENTRY!$K$3:$K$202=W21))+SUMPRODUCT((ENTRY!$E$3:$E$202="M")*(ENTRY!$L$3:$L$202=$Z$20)*(ENTRY!$N$3:$N$202=W21))+SUMPRODUCT((ENTRY!$E$3:$E$202="M")*(ENTRY!$O$3:$O$202=$Z$20)*(ENTRY!$Q$3:$Q$202=W21))+SUMPRODUCT((ENTRY!$E$3:$E$202="M")*(ENTRY!$R$3:$R$202=$Z$20)*(ENTRY!$T$3:$T$202=W21))+SUMPRODUCT((ENTRY!$E$3:$E$202="M")*(ENTRY!$U$3:$U$202=$Z$20)*(ENTRY!$W$3:$W$202=W21))</f>
        <v>0</v>
      </c>
      <c r="AA21" s="113">
        <f>SUMPRODUCT((ENTRY!$E$3:$E$202="M")*(ENTRY!$F$3:$F$202=$AA$20)*(ENTRY!$H$3:$H$202=W21))+SUMPRODUCT((ENTRY!$E$3:$E$202="M")*(ENTRY!$I$3:$I$202=$AA$20)*(ENTRY!$K$3:$K$202=W21))+SUMPRODUCT((ENTRY!$E$3:$E$202="M")*(ENTRY!$L$3:$L$202=$AA$20)*(ENTRY!$N$3:$N$202=W21))+SUMPRODUCT((ENTRY!$E$3:$E$202="M")*(ENTRY!$O$3:$O$202=$AA$20)*(ENTRY!$Q$3:$Q$202=W21))+SUMPRODUCT((ENTRY!$E$3:$E$202="M")*(ENTRY!$R$3:$R$202=$AA$20)*(ENTRY!$T$3:$T$202=W21))+SUMPRODUCT((ENTRY!$E$3:$E$202="M")*(ENTRY!$U$3:$U$202=$AA$20)*(ENTRY!$W$3:$W$202=W21))</f>
        <v>2</v>
      </c>
      <c r="AB21" s="113">
        <f>SUMPRODUCT((ENTRY!$E$3:$E$202="M")*(ENTRY!$F$3:$F$202=$AB$20)*(ENTRY!$H$3:$H$202=W21))+SUMPRODUCT((ENTRY!$E$3:$E$202="M")*(ENTRY!$I$3:$I$202=$AB$20)*(ENTRY!$K$3:$K$202=W21))+SUMPRODUCT((ENTRY!$E$3:$E$202="M")*(ENTRY!$L$3:$L$202=$AB$20)*(ENTRY!$N$3:$N$202=W21))+SUMPRODUCT((ENTRY!$E$3:$E$202="M")*(ENTRY!$O$3:$O$202=$AB$20)*(ENTRY!$Q$3:$Q$202=W21))+SUMPRODUCT((ENTRY!$E$3:$E$202="M")*(ENTRY!$R$3:$R$202=$AB$20)*(ENTRY!$T$3:$T$202=W21))+SUMPRODUCT((ENTRY!$E$3:$E$202="M")*(ENTRY!$U$3:$U$202=$AB$20)*(ENTRY!$W$3:$W$202=W21))</f>
        <v>3</v>
      </c>
      <c r="AC21" s="349">
        <f>SUMPRODUCT((ENTRY!$E$3:$E$202="M")*(ENTRY!$F$3:$F$202=$AC$20)*(ENTRY!$H$3:$H$202=W21))+SUMPRODUCT((ENTRY!$E$3:$E$202="M")*(ENTRY!$I$3:$I$202=$AC$20)*(ENTRY!$K$3:$K$202=W21))+SUMPRODUCT((ENTRY!$E$3:$E$202="M")*(ENTRY!$L$3:$L$202=$AC$20)*(ENTRY!$N$3:$N$202=W21))+SUMPRODUCT((ENTRY!$E$3:$E$202="M")*(ENTRY!$O$3:$O$202=$AC$20)*(ENTRY!$Q$3:$Q$202=W21))+SUMPRODUCT((ENTRY!$E$3:$E$202="M")*(ENTRY!$R$3:$R$202=$AC$20)*(ENTRY!$T$3:$T$202=W21))+SUMPRODUCT((ENTRY!$E$3:$E$202="M")*(ENTRY!$U$3:$U$202=$AC$20)*(ENTRY!$W$3:$W$202=W21))</f>
        <v>6</v>
      </c>
      <c r="AD21" s="350">
        <f>Z21+AC21</f>
        <v>6</v>
      </c>
    </row>
    <row r="22" spans="1:30" x14ac:dyDescent="0.25">
      <c r="A22" s="85">
        <v>241</v>
      </c>
      <c r="B22" s="105">
        <f>SUMPRODUCT((ENTRY!$F$3:$F$202=A22)*(ENTRY!$E$3:$E$202="F")) +SUMPRODUCT((ENTRY!$I$3:$I$202=A22)*(ENTRY!$E$3:$E$202="F"))+SUMPRODUCT((ENTRY!$L$3:$L$202=A22)*(ENTRY!$E$3:$E$202="F"))+SUMPRODUCT((ENTRY!$O$3:$O$202=A22)*(ENTRY!$E$3:$E$202="F"))+SUMPRODUCT((ENTRY!$R$3:$R$202=A22)*(ENTRY!$E$3:$E$202="F"))+SUMPRODUCT((ENTRY!$U$3:$U$202=A22)*(ENTRY!$E$3:$E$202="F"))</f>
        <v>20</v>
      </c>
      <c r="C22"/>
      <c r="D22"/>
      <c r="E22"/>
      <c r="F22"/>
      <c r="G22"/>
      <c r="H22"/>
      <c r="I22"/>
      <c r="J22"/>
      <c r="K22"/>
      <c r="L22"/>
      <c r="M22"/>
      <c r="N22"/>
      <c r="O22"/>
      <c r="P22"/>
      <c r="Q22"/>
      <c r="R22"/>
      <c r="S22"/>
      <c r="W22" s="114" t="s">
        <v>39</v>
      </c>
      <c r="X22" s="112">
        <f>SUMPRODUCT((ENTRY!$E$3:$E$202="M")*(ENTRY!$F$3:$F$202=$X$20)*(ENTRY!$H$3:$H$202=W22))+SUMPRODUCT((ENTRY!$E$3:$E$202="M")*(ENTRY!$I$3:$I$202=$X$20)*(ENTRY!$K$3:$K$202=W22))+SUMPRODUCT((ENTRY!$E$3:$E$202="M")*(ENTRY!$L$3:$L$202=$X$20)*(ENTRY!$N$3:$N$202=W22))+SUMPRODUCT((ENTRY!$E$3:$E$202="M")*(ENTRY!$O$3:$O$202=$X$20)*(ENTRY!$Q$3:$Q$202=W22))+SUMPRODUCT((ENTRY!$E$3:$E$202="M")*(ENTRY!$R$3:$R$202=$X$20)*(ENTRY!$T$3:$T$202=W22))+SUMPRODUCT((ENTRY!$E$3:$E$202="M")*(ENTRY!$U$3:$U$202=$X$20)*(ENTRY!$W$3:$W$202=W22))</f>
        <v>2</v>
      </c>
      <c r="Y22" s="113">
        <f>SUMPRODUCT((ENTRY!$E$3:$E$202="M")*(ENTRY!$F$3:$F$202=$Y$20)*(ENTRY!$H$3:$H$202=W22))+SUMPRODUCT((ENTRY!$E$3:$E$202="M")*(ENTRY!$I$3:$I$202=$Y$20)*(ENTRY!$K$3:$K$202=W22))+SUMPRODUCT((ENTRY!$E$3:$E$202="M")*(ENTRY!$L$3:$L$202=$Y$20)*(ENTRY!$N$3:$N$202=W22))+SUMPRODUCT((ENTRY!$E$3:$E$202="M")*(ENTRY!$O$3:$O$202=$Y$20)*(ENTRY!$Q$3:$Q$202=W22))+SUMPRODUCT((ENTRY!$E$3:$E$202="M")*(ENTRY!$R$3:$R$202=$Y$20)*(ENTRY!$T$3:$T$202=W22))+SUMPRODUCT((ENTRY!$E$3:$E$202="M")*(ENTRY!$U$3:$U$202=$Y$20)*(ENTRY!$W$3:$W$202=W22))</f>
        <v>10</v>
      </c>
      <c r="Z22" s="314">
        <f>SUMPRODUCT((ENTRY!$E$3:$E$202="M")*(ENTRY!$F$3:$F$202=$Z$20)*(ENTRY!$H$3:$H$202=W22))+SUMPRODUCT((ENTRY!$E$3:$E$202="M")*(ENTRY!$I$3:$I$202=$Z$20)*(ENTRY!$K$3:$K$202=W22))+SUMPRODUCT((ENTRY!$E$3:$E$202="M")*(ENTRY!$L$3:$L$202=$Z$20)*(ENTRY!$N$3:$N$202=W22))+SUMPRODUCT((ENTRY!$E$3:$E$202="M")*(ENTRY!$O$3:$O$202=$Z$20)*(ENTRY!$Q$3:$Q$202=W22))+SUMPRODUCT((ENTRY!$E$3:$E$202="M")*(ENTRY!$R$3:$R$202=$Z$20)*(ENTRY!$T$3:$T$202=W22))+SUMPRODUCT((ENTRY!$E$3:$E$202="M")*(ENTRY!$U$3:$U$202=$Z$20)*(ENTRY!$W$3:$W$202=W22))</f>
        <v>1</v>
      </c>
      <c r="AA22" s="113">
        <f>SUMPRODUCT((ENTRY!$E$3:$E$202="M")*(ENTRY!$F$3:$F$202=$AA$20)*(ENTRY!$H$3:$H$202=W22))+SUMPRODUCT((ENTRY!$E$3:$E$202="M")*(ENTRY!$I$3:$I$202=$AA$20)*(ENTRY!$K$3:$K$202=W22))+SUMPRODUCT((ENTRY!$E$3:$E$202="M")*(ENTRY!$L$3:$L$202=$AA$20)*(ENTRY!$N$3:$N$202=W22))+SUMPRODUCT((ENTRY!$E$3:$E$202="M")*(ENTRY!$O$3:$O$202=$AA$20)*(ENTRY!$Q$3:$Q$202=W22))+SUMPRODUCT((ENTRY!$E$3:$E$202="M")*(ENTRY!$R$3:$R$202=$AA$20)*(ENTRY!$T$3:$T$202=W22))+SUMPRODUCT((ENTRY!$E$3:$E$202="M")*(ENTRY!$U$3:$U$202=$AA$20)*(ENTRY!$W$3:$W$202=W22))</f>
        <v>3</v>
      </c>
      <c r="AB22" s="113">
        <f>SUMPRODUCT((ENTRY!$E$3:$E$202="M")*(ENTRY!$F$3:$F$202=$AB$20)*(ENTRY!$H$3:$H$202=W22))+SUMPRODUCT((ENTRY!$E$3:$E$202="M")*(ENTRY!$I$3:$I$202=$AB$20)*(ENTRY!$K$3:$K$202=W22))+SUMPRODUCT((ENTRY!$E$3:$E$202="M")*(ENTRY!$L$3:$L$202=$AB$20)*(ENTRY!$N$3:$N$202=W22))+SUMPRODUCT((ENTRY!$E$3:$E$202="M")*(ENTRY!$O$3:$O$202=$AB$20)*(ENTRY!$Q$3:$Q$202=W22))+SUMPRODUCT((ENTRY!$E$3:$E$202="M")*(ENTRY!$R$3:$R$202=$AB$20)*(ENTRY!$T$3:$T$202=W22))+SUMPRODUCT((ENTRY!$E$3:$E$202="M")*(ENTRY!$U$3:$U$202=$AB$20)*(ENTRY!$W$3:$W$202=W22))</f>
        <v>1</v>
      </c>
      <c r="AC22" s="290">
        <f>SUMPRODUCT((ENTRY!$E$3:$E$202="M")*(ENTRY!$F$3:$F$202=$AC$20)*(ENTRY!$H$3:$H$202=W22))+SUMPRODUCT((ENTRY!$E$3:$E$202="M")*(ENTRY!$I$3:$I$202=$AC$20)*(ENTRY!$K$3:$K$202=W22))+SUMPRODUCT((ENTRY!$E$3:$E$202="M")*(ENTRY!$L$3:$L$202=$AC$20)*(ENTRY!$N$3:$N$202=W22))+SUMPRODUCT((ENTRY!$E$3:$E$202="M")*(ENTRY!$O$3:$O$202=$AC$20)*(ENTRY!$Q$3:$Q$202=W22))+SUMPRODUCT((ENTRY!$E$3:$E$202="M")*(ENTRY!$R$3:$R$202=$AC$20)*(ENTRY!$T$3:$T$202=W22))+SUMPRODUCT((ENTRY!$E$3:$E$202="M")*(ENTRY!$U$3:$U$202=$AC$20)*(ENTRY!$W$3:$W$202=W22))</f>
        <v>6</v>
      </c>
      <c r="AD22" s="322">
        <f t="shared" ref="AD22:AD29" si="1">Z22+AC22</f>
        <v>7</v>
      </c>
    </row>
    <row r="23" spans="1:30" x14ac:dyDescent="0.25">
      <c r="A23" s="85">
        <f>A9</f>
        <v>86</v>
      </c>
      <c r="B23" s="105">
        <f>SUMPRODUCT((ENTRY!$F$3:$F$202=A23)*(ENTRY!$E$3:$E$202="F")) +SUMPRODUCT((ENTRY!$I$3:$I$202=A23)*(ENTRY!$E$3:$E$202="F"))+SUMPRODUCT((ENTRY!$L$3:$L$202=A23)*(ENTRY!$E$3:$E$202="F"))+SUMPRODUCT((ENTRY!$O$3:$O$202=A23)*(ENTRY!$E$3:$E$202="F"))+SUMPRODUCT((ENTRY!$R$3:$R$202=A23)*(ENTRY!$E$3:$E$202="F"))+SUMPRODUCT((ENTRY!$U$3:$U$202=A23)*(ENTRY!$E$3:$E$202="F"))</f>
        <v>24</v>
      </c>
      <c r="C23"/>
      <c r="D23"/>
      <c r="E23"/>
      <c r="F23" s="115"/>
      <c r="G23"/>
      <c r="H23"/>
      <c r="I23" s="115"/>
      <c r="J23" s="115"/>
      <c r="K23" s="115"/>
      <c r="L23" s="115"/>
      <c r="M23" s="115"/>
      <c r="N23" s="64"/>
      <c r="O23" s="115"/>
      <c r="P23" s="115"/>
      <c r="Q23" s="115"/>
      <c r="R23" s="115"/>
      <c r="S23" s="115"/>
      <c r="U23" s="52"/>
      <c r="W23" s="114" t="s">
        <v>37</v>
      </c>
      <c r="X23" s="112">
        <f>SUMPRODUCT((ENTRY!$E$3:$E$202="M")*(ENTRY!$F$3:$F$202=$X$20)*(ENTRY!$H$3:$H$202=W23))+SUMPRODUCT((ENTRY!$E$3:$E$202="M")*(ENTRY!$I$3:$I$202=$X$20)*(ENTRY!$K$3:$K$202=W23))+SUMPRODUCT((ENTRY!$E$3:$E$202="M")*(ENTRY!$L$3:$L$202=$X$20)*(ENTRY!$N$3:$N$202=W23))+SUMPRODUCT((ENTRY!$E$3:$E$202="M")*(ENTRY!$O$3:$O$202=$X$20)*(ENTRY!$Q$3:$Q$202=W23))+SUMPRODUCT((ENTRY!$E$3:$E$202="M")*(ENTRY!$R$3:$R$202=$X$20)*(ENTRY!$T$3:$T$202=W23))+SUMPRODUCT((ENTRY!$E$3:$E$202="M")*(ENTRY!$U$3:$U$202=$X$20)*(ENTRY!$W$3:$W$202=W23))</f>
        <v>10</v>
      </c>
      <c r="Y23" s="113">
        <f>SUMPRODUCT((ENTRY!$E$3:$E$202="M")*(ENTRY!$F$3:$F$202=$Y$20)*(ENTRY!$H$3:$H$202=W23))+SUMPRODUCT((ENTRY!$E$3:$E$202="M")*(ENTRY!$I$3:$I$202=$Y$20)*(ENTRY!$K$3:$K$202=W23))+SUMPRODUCT((ENTRY!$E$3:$E$202="M")*(ENTRY!$L$3:$L$202=$Y$20)*(ENTRY!$N$3:$N$202=W23))+SUMPRODUCT((ENTRY!$E$3:$E$202="M")*(ENTRY!$O$3:$O$202=$Y$20)*(ENTRY!$Q$3:$Q$202=W23))+SUMPRODUCT((ENTRY!$E$3:$E$202="M")*(ENTRY!$R$3:$R$202=$Y$20)*(ENTRY!$T$3:$T$202=W23))+SUMPRODUCT((ENTRY!$E$3:$E$202="M")*(ENTRY!$U$3:$U$202=$Y$20)*(ENTRY!$W$3:$W$202=W23))</f>
        <v>6</v>
      </c>
      <c r="Z23" s="314">
        <f>SUMPRODUCT((ENTRY!$E$3:$E$202="M")*(ENTRY!$F$3:$F$202=$Z$20)*(ENTRY!$H$3:$H$202=W23))+SUMPRODUCT((ENTRY!$E$3:$E$202="M")*(ENTRY!$I$3:$I$202=$Z$20)*(ENTRY!$K$3:$K$202=W23))+SUMPRODUCT((ENTRY!$E$3:$E$202="M")*(ENTRY!$L$3:$L$202=$Z$20)*(ENTRY!$N$3:$N$202=W23))+SUMPRODUCT((ENTRY!$E$3:$E$202="M")*(ENTRY!$O$3:$O$202=$Z$20)*(ENTRY!$Q$3:$Q$202=W23))+SUMPRODUCT((ENTRY!$E$3:$E$202="M")*(ENTRY!$R$3:$R$202=$Z$20)*(ENTRY!$T$3:$T$202=W23))+SUMPRODUCT((ENTRY!$E$3:$E$202="M")*(ENTRY!$U$3:$U$202=$Z$20)*(ENTRY!$W$3:$W$202=W23))</f>
        <v>5</v>
      </c>
      <c r="AA23" s="113">
        <f>SUMPRODUCT((ENTRY!$E$3:$E$202="M")*(ENTRY!$F$3:$F$202=$AA$20)*(ENTRY!$H$3:$H$202=W23))+SUMPRODUCT((ENTRY!$E$3:$E$202="M")*(ENTRY!$I$3:$I$202=$AA$20)*(ENTRY!$K$3:$K$202=W23))+SUMPRODUCT((ENTRY!$E$3:$E$202="M")*(ENTRY!$L$3:$L$202=$AA$20)*(ENTRY!$N$3:$N$202=W23))+SUMPRODUCT((ENTRY!$E$3:$E$202="M")*(ENTRY!$O$3:$O$202=$AA$20)*(ENTRY!$Q$3:$Q$202=W23))+SUMPRODUCT((ENTRY!$E$3:$E$202="M")*(ENTRY!$R$3:$R$202=$AA$20)*(ENTRY!$T$3:$T$202=W23))+SUMPRODUCT((ENTRY!$E$3:$E$202="M")*(ENTRY!$U$3:$U$202=$AA$20)*(ENTRY!$W$3:$W$202=W23))</f>
        <v>6</v>
      </c>
      <c r="AB23" s="113">
        <f>SUMPRODUCT((ENTRY!$E$3:$E$202="M")*(ENTRY!$F$3:$F$202=$AB$20)*(ENTRY!$H$3:$H$202=W23))+SUMPRODUCT((ENTRY!$E$3:$E$202="M")*(ENTRY!$I$3:$I$202=$AB$20)*(ENTRY!$K$3:$K$202=W23))+SUMPRODUCT((ENTRY!$E$3:$E$202="M")*(ENTRY!$L$3:$L$202=$AB$20)*(ENTRY!$N$3:$N$202=W23))+SUMPRODUCT((ENTRY!$E$3:$E$202="M")*(ENTRY!$O$3:$O$202=$AB$20)*(ENTRY!$Q$3:$Q$202=W23))+SUMPRODUCT((ENTRY!$E$3:$E$202="M")*(ENTRY!$R$3:$R$202=$AB$20)*(ENTRY!$T$3:$T$202=W23))+SUMPRODUCT((ENTRY!$E$3:$E$202="M")*(ENTRY!$U$3:$U$202=$AB$20)*(ENTRY!$W$3:$W$202=W23))</f>
        <v>4</v>
      </c>
      <c r="AC23" s="290">
        <f>SUMPRODUCT((ENTRY!$E$3:$E$202="M")*(ENTRY!$F$3:$F$202=$AC$20)*(ENTRY!$H$3:$H$202=W23))+SUMPRODUCT((ENTRY!$E$3:$E$202="M")*(ENTRY!$I$3:$I$202=$AC$20)*(ENTRY!$K$3:$K$202=W23))+SUMPRODUCT((ENTRY!$E$3:$E$202="M")*(ENTRY!$L$3:$L$202=$AC$20)*(ENTRY!$N$3:$N$202=W23))+SUMPRODUCT((ENTRY!$E$3:$E$202="M")*(ENTRY!$O$3:$O$202=$AC$20)*(ENTRY!$Q$3:$Q$202=W23))+SUMPRODUCT((ENTRY!$E$3:$E$202="M")*(ENTRY!$R$3:$R$202=$AC$20)*(ENTRY!$T$3:$T$202=W23))+SUMPRODUCT((ENTRY!$E$3:$E$202="M")*(ENTRY!$U$3:$U$202=$AC$20)*(ENTRY!$W$3:$W$202=W23))</f>
        <v>2</v>
      </c>
      <c r="AD23" s="322">
        <f t="shared" si="1"/>
        <v>7</v>
      </c>
    </row>
    <row r="24" spans="1:30" ht="15.75" thickBot="1" x14ac:dyDescent="0.3">
      <c r="A24" s="101">
        <f>A10</f>
        <v>87</v>
      </c>
      <c r="B24" s="105">
        <f>SUMPRODUCT((ENTRY!$F$3:$F$202=A24)*(ENTRY!$E$3:$E$202="F")) +SUMPRODUCT((ENTRY!$I$3:$I$202=A24)*(ENTRY!$E$3:$E$202="F"))+SUMPRODUCT((ENTRY!$L$3:$L$202=A24)*(ENTRY!$E$3:$E$202="F"))+SUMPRODUCT((ENTRY!$O$3:$O$202=A24)*(ENTRY!$E$3:$E$202="F"))+SUMPRODUCT((ENTRY!$R$3:$R$202=A24)*(ENTRY!$E$3:$E$202="F"))+SUMPRODUCT((ENTRY!$U$3:$U$202=A24)*(ENTRY!$E$3:$E$202="F"))</f>
        <v>24</v>
      </c>
      <c r="C24" s="115"/>
      <c r="D24"/>
      <c r="E24"/>
      <c r="F24" s="64"/>
      <c r="G24"/>
      <c r="H24"/>
      <c r="I24" s="64"/>
      <c r="J24" s="64"/>
      <c r="K24" s="64"/>
      <c r="L24" s="64"/>
      <c r="M24" s="64"/>
      <c r="N24" s="64"/>
      <c r="O24" s="64"/>
      <c r="P24" s="64"/>
      <c r="Q24" s="64"/>
      <c r="R24" s="64"/>
      <c r="S24" s="64"/>
      <c r="U24" s="52"/>
      <c r="W24" s="114" t="s">
        <v>36</v>
      </c>
      <c r="X24" s="112">
        <f>SUMPRODUCT((ENTRY!$E$3:$E$202="M")*(ENTRY!$F$3:$F$202=$X$20)*(ENTRY!$H$3:$H$202=W24))+SUMPRODUCT((ENTRY!$E$3:$E$202="M")*(ENTRY!$I$3:$I$202=$X$20)*(ENTRY!$K$3:$K$202=W24))+SUMPRODUCT((ENTRY!$E$3:$E$202="M")*(ENTRY!$L$3:$L$202=$X$20)*(ENTRY!$N$3:$N$202=W24))+SUMPRODUCT((ENTRY!$E$3:$E$202="M")*(ENTRY!$O$3:$O$202=$X$20)*(ENTRY!$Q$3:$Q$202=W24))+SUMPRODUCT((ENTRY!$E$3:$E$202="M")*(ENTRY!$R$3:$R$202=$X$20)*(ENTRY!$T$3:$T$202=W24))+SUMPRODUCT((ENTRY!$E$3:$E$202="M")*(ENTRY!$U$3:$U$202=$X$20)*(ENTRY!$W$3:$W$202=W24))</f>
        <v>6</v>
      </c>
      <c r="Y24" s="113">
        <f>SUMPRODUCT((ENTRY!$E$3:$E$202="M")*(ENTRY!$F$3:$F$202=$Y$20)*(ENTRY!$H$3:$H$202=W24))+SUMPRODUCT((ENTRY!$E$3:$E$202="M")*(ENTRY!$I$3:$I$202=$Y$20)*(ENTRY!$K$3:$K$202=W24))+SUMPRODUCT((ENTRY!$E$3:$E$202="M")*(ENTRY!$L$3:$L$202=$Y$20)*(ENTRY!$N$3:$N$202=W24))+SUMPRODUCT((ENTRY!$E$3:$E$202="M")*(ENTRY!$O$3:$O$202=$Y$20)*(ENTRY!$Q$3:$Q$202=W24))+SUMPRODUCT((ENTRY!$E$3:$E$202="M")*(ENTRY!$R$3:$R$202=$Y$20)*(ENTRY!$T$3:$T$202=W24))+SUMPRODUCT((ENTRY!$E$3:$E$202="M")*(ENTRY!$U$3:$U$202=$Y$20)*(ENTRY!$W$3:$W$202=W24))</f>
        <v>8</v>
      </c>
      <c r="Z24" s="314">
        <f>SUMPRODUCT((ENTRY!$E$3:$E$202="M")*(ENTRY!$F$3:$F$202=$Z$20)*(ENTRY!$H$3:$H$202=W24))+SUMPRODUCT((ENTRY!$E$3:$E$202="M")*(ENTRY!$I$3:$I$202=$Z$20)*(ENTRY!$K$3:$K$202=W24))+SUMPRODUCT((ENTRY!$E$3:$E$202="M")*(ENTRY!$L$3:$L$202=$Z$20)*(ENTRY!$N$3:$N$202=W24))+SUMPRODUCT((ENTRY!$E$3:$E$202="M")*(ENTRY!$O$3:$O$202=$Z$20)*(ENTRY!$Q$3:$Q$202=W24))+SUMPRODUCT((ENTRY!$E$3:$E$202="M")*(ENTRY!$R$3:$R$202=$Z$20)*(ENTRY!$T$3:$T$202=W24))+SUMPRODUCT((ENTRY!$E$3:$E$202="M")*(ENTRY!$U$3:$U$202=$Z$20)*(ENTRY!$W$3:$W$202=W24))</f>
        <v>5</v>
      </c>
      <c r="AA24" s="113">
        <f>SUMPRODUCT((ENTRY!$E$3:$E$202="M")*(ENTRY!$F$3:$F$202=$AA$20)*(ENTRY!$H$3:$H$202=W24))+SUMPRODUCT((ENTRY!$E$3:$E$202="M")*(ENTRY!$I$3:$I$202=$AA$20)*(ENTRY!$K$3:$K$202=W24))+SUMPRODUCT((ENTRY!$E$3:$E$202="M")*(ENTRY!$L$3:$L$202=$AA$20)*(ENTRY!$N$3:$N$202=W24))+SUMPRODUCT((ENTRY!$E$3:$E$202="M")*(ENTRY!$O$3:$O$202=$AA$20)*(ENTRY!$Q$3:$Q$202=W24))+SUMPRODUCT((ENTRY!$E$3:$E$202="M")*(ENTRY!$R$3:$R$202=$AA$20)*(ENTRY!$T$3:$T$202=W24))+SUMPRODUCT((ENTRY!$E$3:$E$202="M")*(ENTRY!$U$3:$U$202=$AA$20)*(ENTRY!$W$3:$W$202=W24))</f>
        <v>11</v>
      </c>
      <c r="AB24" s="113">
        <f>SUMPRODUCT((ENTRY!$E$3:$E$202="M")*(ENTRY!$F$3:$F$202=$AB$20)*(ENTRY!$H$3:$H$202=W24))+SUMPRODUCT((ENTRY!$E$3:$E$202="M")*(ENTRY!$I$3:$I$202=$AB$20)*(ENTRY!$K$3:$K$202=W24))+SUMPRODUCT((ENTRY!$E$3:$E$202="M")*(ENTRY!$L$3:$L$202=$AB$20)*(ENTRY!$N$3:$N$202=W24))+SUMPRODUCT((ENTRY!$E$3:$E$202="M")*(ENTRY!$O$3:$O$202=$AB$20)*(ENTRY!$Q$3:$Q$202=W24))+SUMPRODUCT((ENTRY!$E$3:$E$202="M")*(ENTRY!$R$3:$R$202=$AB$20)*(ENTRY!$T$3:$T$202=W24))+SUMPRODUCT((ENTRY!$E$3:$E$202="M")*(ENTRY!$U$3:$U$202=$AB$20)*(ENTRY!$W$3:$W$202=W24))</f>
        <v>6</v>
      </c>
      <c r="AC24" s="290">
        <f>SUMPRODUCT((ENTRY!$E$3:$E$202="M")*(ENTRY!$F$3:$F$202=$AC$20)*(ENTRY!$H$3:$H$202=W24))+SUMPRODUCT((ENTRY!$E$3:$E$202="M")*(ENTRY!$I$3:$I$202=$AC$20)*(ENTRY!$K$3:$K$202=W24))+SUMPRODUCT((ENTRY!$E$3:$E$202="M")*(ENTRY!$L$3:$L$202=$AC$20)*(ENTRY!$N$3:$N$202=W24))+SUMPRODUCT((ENTRY!$E$3:$E$202="M")*(ENTRY!$O$3:$O$202=$AC$20)*(ENTRY!$Q$3:$Q$202=W24))+SUMPRODUCT((ENTRY!$E$3:$E$202="M")*(ENTRY!$R$3:$R$202=$AC$20)*(ENTRY!$T$3:$T$202=W24))+SUMPRODUCT((ENTRY!$E$3:$E$202="M")*(ENTRY!$U$3:$U$202=$AC$20)*(ENTRY!$W$3:$W$202=W24))</f>
        <v>0</v>
      </c>
      <c r="AD24" s="322">
        <f t="shared" si="1"/>
        <v>5</v>
      </c>
    </row>
    <row r="25" spans="1:30" ht="15.75" thickBot="1" x14ac:dyDescent="0.3">
      <c r="A25" s="287">
        <v>41</v>
      </c>
      <c r="B25" s="283">
        <f>SUMPRODUCT((ENTRY!$F$3:$F$202=A25)*(ENTRY!$E$3:$E$202="F")) +SUMPRODUCT((ENTRY!$I$3:$I$202=A25)*(ENTRY!$E$3:$E$202="F"))+SUMPRODUCT((ENTRY!$L$3:$L$202=A25)*(ENTRY!$E$3:$E$202="F"))+SUMPRODUCT((ENTRY!$O$3:$O$202=A25)*(ENTRY!$E$3:$E$202="F"))+SUMPRODUCT((ENTRY!$R$3:$R$202=A25)*(ENTRY!$E$3:$E$202="F"))+SUMPRODUCT((ENTRY!$U$3:$U$202=A25)*(ENTRY!$E$3:$E$202="F"))</f>
        <v>4</v>
      </c>
      <c r="C25" s="64"/>
      <c r="D25"/>
      <c r="E25"/>
      <c r="F25" s="116"/>
      <c r="G25"/>
      <c r="H25"/>
      <c r="I25" s="117"/>
      <c r="J25" s="116"/>
      <c r="K25" s="116"/>
      <c r="L25" s="116"/>
      <c r="M25" s="116"/>
      <c r="N25" s="116"/>
      <c r="O25" s="116"/>
      <c r="P25" s="117"/>
      <c r="Q25" s="116"/>
      <c r="R25" s="116"/>
      <c r="S25" s="116"/>
      <c r="T25" s="116"/>
      <c r="U25" s="116"/>
      <c r="W25" s="114" t="s">
        <v>41</v>
      </c>
      <c r="X25" s="112">
        <f>SUMPRODUCT((ENTRY!$E$3:$E$202="M")*(ENTRY!$F$3:$F$202=$X$20)*(ENTRY!$H$3:$H$202=W25))+SUMPRODUCT((ENTRY!$E$3:$E$202="M")*(ENTRY!$I$3:$I$202=$X$20)*(ENTRY!$K$3:$K$202=W25))+SUMPRODUCT((ENTRY!$E$3:$E$202="M")*(ENTRY!$L$3:$L$202=$X$20)*(ENTRY!$N$3:$N$202=W25))+SUMPRODUCT((ENTRY!$E$3:$E$202="M")*(ENTRY!$O$3:$O$202=$X$20)*(ENTRY!$Q$3:$Q$202=W25))+SUMPRODUCT((ENTRY!$E$3:$E$202="M")*(ENTRY!$R$3:$R$202=$X$20)*(ENTRY!$T$3:$T$202=W25))+SUMPRODUCT((ENTRY!$E$3:$E$202="M")*(ENTRY!$U$3:$U$202=$X$20)*(ENTRY!$W$3:$W$202=W25))</f>
        <v>6</v>
      </c>
      <c r="Y25" s="113">
        <f>SUMPRODUCT((ENTRY!$E$3:$E$202="M")*(ENTRY!$F$3:$F$202=$Y$20)*(ENTRY!$H$3:$H$202=W25))+SUMPRODUCT((ENTRY!$E$3:$E$202="M")*(ENTRY!$I$3:$I$202=$Y$20)*(ENTRY!$K$3:$K$202=W25))+SUMPRODUCT((ENTRY!$E$3:$E$202="M")*(ENTRY!$L$3:$L$202=$Y$20)*(ENTRY!$N$3:$N$202=W25))+SUMPRODUCT((ENTRY!$E$3:$E$202="M")*(ENTRY!$O$3:$O$202=$Y$20)*(ENTRY!$Q$3:$Q$202=W25))+SUMPRODUCT((ENTRY!$E$3:$E$202="M")*(ENTRY!$R$3:$R$202=$Y$20)*(ENTRY!$T$3:$T$202=W25))+SUMPRODUCT((ENTRY!$E$3:$E$202="M")*(ENTRY!$U$3:$U$202=$Y$20)*(ENTRY!$W$3:$W$202=W25))</f>
        <v>8</v>
      </c>
      <c r="Z25" s="314">
        <f>SUMPRODUCT((ENTRY!$E$3:$E$202="M")*(ENTRY!$F$3:$F$202=$Z$20)*(ENTRY!$H$3:$H$202=W25))+SUMPRODUCT((ENTRY!$E$3:$E$202="M")*(ENTRY!$I$3:$I$202=$Z$20)*(ENTRY!$K$3:$K$202=W25))+SUMPRODUCT((ENTRY!$E$3:$E$202="M")*(ENTRY!$L$3:$L$202=$Z$20)*(ENTRY!$N$3:$N$202=W25))+SUMPRODUCT((ENTRY!$E$3:$E$202="M")*(ENTRY!$O$3:$O$202=$Z$20)*(ENTRY!$Q$3:$Q$202=W25))+SUMPRODUCT((ENTRY!$E$3:$E$202="M")*(ENTRY!$R$3:$R$202=$Z$20)*(ENTRY!$T$3:$T$202=W25))+SUMPRODUCT((ENTRY!$E$3:$E$202="M")*(ENTRY!$U$3:$U$202=$Z$20)*(ENTRY!$W$3:$W$202=W25))</f>
        <v>6</v>
      </c>
      <c r="AA25" s="113">
        <f>SUMPRODUCT((ENTRY!$E$3:$E$202="M")*(ENTRY!$F$3:$F$202=$AA$20)*(ENTRY!$H$3:$H$202=W25))+SUMPRODUCT((ENTRY!$E$3:$E$202="M")*(ENTRY!$I$3:$I$202=$AA$20)*(ENTRY!$K$3:$K$202=W25))+SUMPRODUCT((ENTRY!$E$3:$E$202="M")*(ENTRY!$L$3:$L$202=$AA$20)*(ENTRY!$N$3:$N$202=W25))+SUMPRODUCT((ENTRY!$E$3:$E$202="M")*(ENTRY!$O$3:$O$202=$AA$20)*(ENTRY!$Q$3:$Q$202=W25))+SUMPRODUCT((ENTRY!$E$3:$E$202="M")*(ENTRY!$R$3:$R$202=$AA$20)*(ENTRY!$T$3:$T$202=W25))+SUMPRODUCT((ENTRY!$E$3:$E$202="M")*(ENTRY!$U$3:$U$202=$AA$20)*(ENTRY!$W$3:$W$202=W25))</f>
        <v>7</v>
      </c>
      <c r="AB25" s="113">
        <f>SUMPRODUCT((ENTRY!$E$3:$E$202="M")*(ENTRY!$F$3:$F$202=$AB$20)*(ENTRY!$H$3:$H$202=W25))+SUMPRODUCT((ENTRY!$E$3:$E$202="M")*(ENTRY!$I$3:$I$202=$AB$20)*(ENTRY!$K$3:$K$202=W25))+SUMPRODUCT((ENTRY!$E$3:$E$202="M")*(ENTRY!$L$3:$L$202=$AB$20)*(ENTRY!$N$3:$N$202=W25))+SUMPRODUCT((ENTRY!$E$3:$E$202="M")*(ENTRY!$O$3:$O$202=$AB$20)*(ENTRY!$Q$3:$Q$202=W25))+SUMPRODUCT((ENTRY!$E$3:$E$202="M")*(ENTRY!$R$3:$R$202=$AB$20)*(ENTRY!$T$3:$T$202=W25))+SUMPRODUCT((ENTRY!$E$3:$E$202="M")*(ENTRY!$U$3:$U$202=$AB$20)*(ENTRY!$W$3:$W$202=W25))</f>
        <v>12</v>
      </c>
      <c r="AC25" s="290">
        <f>SUMPRODUCT((ENTRY!$E$3:$E$202="M")*(ENTRY!$F$3:$F$202=$AC$20)*(ENTRY!$H$3:$H$202=W25))+SUMPRODUCT((ENTRY!$E$3:$E$202="M")*(ENTRY!$I$3:$I$202=$AC$20)*(ENTRY!$K$3:$K$202=W25))+SUMPRODUCT((ENTRY!$E$3:$E$202="M")*(ENTRY!$L$3:$L$202=$AC$20)*(ENTRY!$N$3:$N$202=W25))+SUMPRODUCT((ENTRY!$E$3:$E$202="M")*(ENTRY!$O$3:$O$202=$AC$20)*(ENTRY!$Q$3:$Q$202=W25))+SUMPRODUCT((ENTRY!$E$3:$E$202="M")*(ENTRY!$R$3:$R$202=$AC$20)*(ENTRY!$T$3:$T$202=W25))+SUMPRODUCT((ENTRY!$E$3:$E$202="M")*(ENTRY!$U$3:$U$202=$AC$20)*(ENTRY!$W$3:$W$202=W25))</f>
        <v>0</v>
      </c>
      <c r="AD25" s="322">
        <f t="shared" si="1"/>
        <v>6</v>
      </c>
    </row>
    <row r="26" spans="1:30" ht="15.75" thickBot="1" x14ac:dyDescent="0.3">
      <c r="A26" s="249" t="s">
        <v>101</v>
      </c>
      <c r="B26" s="249"/>
      <c r="C26" s="116"/>
      <c r="D26"/>
      <c r="E26"/>
      <c r="F26" s="116"/>
      <c r="G26"/>
      <c r="H26"/>
      <c r="I26" s="64"/>
      <c r="J26" s="116"/>
      <c r="K26" s="116"/>
      <c r="L26" s="116"/>
      <c r="M26" s="116"/>
      <c r="N26" s="116"/>
      <c r="O26" s="116"/>
      <c r="P26" s="64"/>
      <c r="Q26" s="116"/>
      <c r="R26" s="116"/>
      <c r="S26" s="116"/>
      <c r="T26" s="116"/>
      <c r="U26" s="116"/>
      <c r="W26" s="114" t="s">
        <v>40</v>
      </c>
      <c r="X26" s="112">
        <f>SUMPRODUCT((ENTRY!$E$3:$E$202="M")*(ENTRY!$F$3:$F$202=$X$20)*(ENTRY!$H$3:$H$202=W26))+SUMPRODUCT((ENTRY!$E$3:$E$202="M")*(ENTRY!$I$3:$I$202=$X$20)*(ENTRY!$K$3:$K$202=W26))+SUMPRODUCT((ENTRY!$E$3:$E$202="M")*(ENTRY!$L$3:$L$202=$X$20)*(ENTRY!$N$3:$N$202=W26))+SUMPRODUCT((ENTRY!$E$3:$E$202="M")*(ENTRY!$O$3:$O$202=$X$20)*(ENTRY!$Q$3:$Q$202=W26))+SUMPRODUCT((ENTRY!$E$3:$E$202="M")*(ENTRY!$R$3:$R$202=$X$20)*(ENTRY!$T$3:$T$202=W26))+SUMPRODUCT((ENTRY!$E$3:$E$202="M")*(ENTRY!$U$3:$U$202=$X$20)*(ENTRY!$W$3:$W$202=W26))</f>
        <v>9</v>
      </c>
      <c r="Y26" s="113">
        <f>SUMPRODUCT((ENTRY!$E$3:$E$202="M")*(ENTRY!$F$3:$F$202=$Y$20)*(ENTRY!$H$3:$H$202=W26))+SUMPRODUCT((ENTRY!$E$3:$E$202="M")*(ENTRY!$I$3:$I$202=$Y$20)*(ENTRY!$K$3:$K$202=W26))+SUMPRODUCT((ENTRY!$E$3:$E$202="M")*(ENTRY!$L$3:$L$202=$Y$20)*(ENTRY!$N$3:$N$202=W26))+SUMPRODUCT((ENTRY!$E$3:$E$202="M")*(ENTRY!$O$3:$O$202=$Y$20)*(ENTRY!$Q$3:$Q$202=W26))+SUMPRODUCT((ENTRY!$E$3:$E$202="M")*(ENTRY!$R$3:$R$202=$Y$20)*(ENTRY!$T$3:$T$202=W26))+SUMPRODUCT((ENTRY!$E$3:$E$202="M")*(ENTRY!$U$3:$U$202=$Y$20)*(ENTRY!$W$3:$W$202=W26))</f>
        <v>0</v>
      </c>
      <c r="Z26" s="314">
        <f>SUMPRODUCT((ENTRY!$E$3:$E$202="M")*(ENTRY!$F$3:$F$202=$Z$20)*(ENTRY!$H$3:$H$202=W26))+SUMPRODUCT((ENTRY!$E$3:$E$202="M")*(ENTRY!$I$3:$I$202=$Z$20)*(ENTRY!$K$3:$K$202=W26))+SUMPRODUCT((ENTRY!$E$3:$E$202="M")*(ENTRY!$L$3:$L$202=$Z$20)*(ENTRY!$N$3:$N$202=W26))+SUMPRODUCT((ENTRY!$E$3:$E$202="M")*(ENTRY!$O$3:$O$202=$Z$20)*(ENTRY!$Q$3:$Q$202=W26))+SUMPRODUCT((ENTRY!$E$3:$E$202="M")*(ENTRY!$R$3:$R$202=$Z$20)*(ENTRY!$T$3:$T$202=W26))+SUMPRODUCT((ENTRY!$E$3:$E$202="M")*(ENTRY!$U$3:$U$202=$Z$20)*(ENTRY!$W$3:$W$202=W26))</f>
        <v>6</v>
      </c>
      <c r="AA26" s="113">
        <f>SUMPRODUCT((ENTRY!$E$3:$E$202="M")*(ENTRY!$F$3:$F$202=$AA$20)*(ENTRY!$H$3:$H$202=W26))+SUMPRODUCT((ENTRY!$E$3:$E$202="M")*(ENTRY!$I$3:$I$202=$AA$20)*(ENTRY!$K$3:$K$202=W26))+SUMPRODUCT((ENTRY!$E$3:$E$202="M")*(ENTRY!$L$3:$L$202=$AA$20)*(ENTRY!$N$3:$N$202=W26))+SUMPRODUCT((ENTRY!$E$3:$E$202="M")*(ENTRY!$O$3:$O$202=$AA$20)*(ENTRY!$Q$3:$Q$202=W26))+SUMPRODUCT((ENTRY!$E$3:$E$202="M")*(ENTRY!$R$3:$R$202=$AA$20)*(ENTRY!$T$3:$T$202=W26))+SUMPRODUCT((ENTRY!$E$3:$E$202="M")*(ENTRY!$U$3:$U$202=$AA$20)*(ENTRY!$W$3:$W$202=W26))</f>
        <v>5</v>
      </c>
      <c r="AB26" s="113">
        <f>SUMPRODUCT((ENTRY!$E$3:$E$202="M")*(ENTRY!$F$3:$F$202=$AB$20)*(ENTRY!$H$3:$H$202=W26))+SUMPRODUCT((ENTRY!$E$3:$E$202="M")*(ENTRY!$I$3:$I$202=$AB$20)*(ENTRY!$K$3:$K$202=W26))+SUMPRODUCT((ENTRY!$E$3:$E$202="M")*(ENTRY!$L$3:$L$202=$AB$20)*(ENTRY!$N$3:$N$202=W26))+SUMPRODUCT((ENTRY!$E$3:$E$202="M")*(ENTRY!$O$3:$O$202=$AB$20)*(ENTRY!$Q$3:$Q$202=W26))+SUMPRODUCT((ENTRY!$E$3:$E$202="M")*(ENTRY!$R$3:$R$202=$AB$20)*(ENTRY!$T$3:$T$202=W26))+SUMPRODUCT((ENTRY!$E$3:$E$202="M")*(ENTRY!$U$3:$U$202=$AB$20)*(ENTRY!$W$3:$W$202=W26))</f>
        <v>8</v>
      </c>
      <c r="AC26" s="290">
        <f>SUMPRODUCT((ENTRY!$E$3:$E$202="M")*(ENTRY!$F$3:$F$202=$AC$20)*(ENTRY!$H$3:$H$202=W26))+SUMPRODUCT((ENTRY!$E$3:$E$202="M")*(ENTRY!$I$3:$I$202=$AC$20)*(ENTRY!$K$3:$K$202=W26))+SUMPRODUCT((ENTRY!$E$3:$E$202="M")*(ENTRY!$L$3:$L$202=$AC$20)*(ENTRY!$N$3:$N$202=W26))+SUMPRODUCT((ENTRY!$E$3:$E$202="M")*(ENTRY!$O$3:$O$202=$AC$20)*(ENTRY!$Q$3:$Q$202=W26))+SUMPRODUCT((ENTRY!$E$3:$E$202="M")*(ENTRY!$R$3:$R$202=$AC$20)*(ENTRY!$T$3:$T$202=W26))+SUMPRODUCT((ENTRY!$E$3:$E$202="M")*(ENTRY!$U$3:$U$202=$AC$20)*(ENTRY!$W$3:$W$202=W26))</f>
        <v>0</v>
      </c>
      <c r="AD26" s="322">
        <f t="shared" si="1"/>
        <v>6</v>
      </c>
    </row>
    <row r="27" spans="1:30" x14ac:dyDescent="0.25">
      <c r="A27" s="118">
        <f>A6</f>
        <v>184</v>
      </c>
      <c r="B27" s="119">
        <f>SUMPRODUCT((ENTRY!$F$3:$F$202=A27)*(ENTRY!$E$3:$E$202="M")) +SUMPRODUCT((ENTRY!$I$3:$I$202=A27)*(ENTRY!$E$3:$E$202="M"))+SUMPRODUCT((ENTRY!$L$3:$L$202=A27)*(ENTRY!$E$3:$E$202="M"))+SUMPRODUCT((ENTRY!$O$3:$O$202=A27)*(ENTRY!$E$3:$E$202="M"))+SUMPRODUCT((ENTRY!$R$3:$R$202=A27)*(ENTRY!$E$3:$E$202="M"))+SUMPRODUCT((ENTRY!$U$3:$U$202=A27)*(ENTRY!$E$3:$E$202="M"))</f>
        <v>41</v>
      </c>
      <c r="C27" s="116"/>
      <c r="D27"/>
      <c r="E27"/>
      <c r="F27" s="120"/>
      <c r="G27"/>
      <c r="H27"/>
      <c r="I27" s="64"/>
      <c r="J27" s="120"/>
      <c r="K27" s="120"/>
      <c r="L27" s="120"/>
      <c r="M27" s="120"/>
      <c r="N27" s="120"/>
      <c r="O27" s="120"/>
      <c r="P27" s="64"/>
      <c r="Q27" s="120"/>
      <c r="R27" s="120"/>
      <c r="S27" s="120"/>
      <c r="T27" s="120"/>
      <c r="U27" s="120"/>
      <c r="W27" s="114" t="s">
        <v>42</v>
      </c>
      <c r="X27" s="112">
        <f>SUMPRODUCT((ENTRY!$E$3:$E$202="M")*(ENTRY!$F$3:$F$202=$X$20)*(ENTRY!$H$3:$H$202=W27))+SUMPRODUCT((ENTRY!$E$3:$E$202="M")*(ENTRY!$I$3:$I$202=$X$20)*(ENTRY!$K$3:$K$202=W27))+SUMPRODUCT((ENTRY!$E$3:$E$202="M")*(ENTRY!$L$3:$L$202=$X$20)*(ENTRY!$N$3:$N$202=W27))+SUMPRODUCT((ENTRY!$E$3:$E$202="M")*(ENTRY!$O$3:$O$202=$X$20)*(ENTRY!$Q$3:$Q$202=W27))+SUMPRODUCT((ENTRY!$E$3:$E$202="M")*(ENTRY!$R$3:$R$202=$X$20)*(ENTRY!$T$3:$T$202=W27))+SUMPRODUCT((ENTRY!$E$3:$E$202="M")*(ENTRY!$U$3:$U$202=$X$20)*(ENTRY!$W$3:$W$202=W27))</f>
        <v>3</v>
      </c>
      <c r="Y27" s="113">
        <f>SUMPRODUCT((ENTRY!$E$3:$E$202="M")*(ENTRY!$F$3:$F$202=$Y$20)*(ENTRY!$H$3:$H$202=W27))+SUMPRODUCT((ENTRY!$E$3:$E$202="M")*(ENTRY!$I$3:$I$202=$Y$20)*(ENTRY!$K$3:$K$202=W27))+SUMPRODUCT((ENTRY!$E$3:$E$202="M")*(ENTRY!$L$3:$L$202=$Y$20)*(ENTRY!$N$3:$N$202=W27))+SUMPRODUCT((ENTRY!$E$3:$E$202="M")*(ENTRY!$O$3:$O$202=$Y$20)*(ENTRY!$Q$3:$Q$202=W27))+SUMPRODUCT((ENTRY!$E$3:$E$202="M")*(ENTRY!$R$3:$R$202=$Y$20)*(ENTRY!$T$3:$T$202=W27))+SUMPRODUCT((ENTRY!$E$3:$E$202="M")*(ENTRY!$U$3:$U$202=$Y$20)*(ENTRY!$W$3:$W$202=W27))</f>
        <v>1</v>
      </c>
      <c r="Z27" s="314">
        <f>SUMPRODUCT((ENTRY!$E$3:$E$202="M")*(ENTRY!$F$3:$F$202=$Z$20)*(ENTRY!$H$3:$H$202=W27))+SUMPRODUCT((ENTRY!$E$3:$E$202="M")*(ENTRY!$I$3:$I$202=$Z$20)*(ENTRY!$K$3:$K$202=W27))+SUMPRODUCT((ENTRY!$E$3:$E$202="M")*(ENTRY!$L$3:$L$202=$Z$20)*(ENTRY!$N$3:$N$202=W27))+SUMPRODUCT((ENTRY!$E$3:$E$202="M")*(ENTRY!$O$3:$O$202=$Z$20)*(ENTRY!$Q$3:$Q$202=W27))+SUMPRODUCT((ENTRY!$E$3:$E$202="M")*(ENTRY!$R$3:$R$202=$Z$20)*(ENTRY!$T$3:$T$202=W27))+SUMPRODUCT((ENTRY!$E$3:$E$202="M")*(ENTRY!$U$3:$U$202=$Z$20)*(ENTRY!$W$3:$W$202=W27))</f>
        <v>3</v>
      </c>
      <c r="AA27" s="113">
        <f>SUMPRODUCT((ENTRY!$E$3:$E$202="M")*(ENTRY!$F$3:$F$202=$AA$20)*(ENTRY!$H$3:$H$202=W27))+SUMPRODUCT((ENTRY!$E$3:$E$202="M")*(ENTRY!$I$3:$I$202=$AA$20)*(ENTRY!$K$3:$K$202=W27))+SUMPRODUCT((ENTRY!$E$3:$E$202="M")*(ENTRY!$L$3:$L$202=$AA$20)*(ENTRY!$N$3:$N$202=W27))+SUMPRODUCT((ENTRY!$E$3:$E$202="M")*(ENTRY!$O$3:$O$202=$AA$20)*(ENTRY!$Q$3:$Q$202=W27))+SUMPRODUCT((ENTRY!$E$3:$E$202="M")*(ENTRY!$R$3:$R$202=$AA$20)*(ENTRY!$T$3:$T$202=W27))+SUMPRODUCT((ENTRY!$E$3:$E$202="M")*(ENTRY!$U$3:$U$202=$AA$20)*(ENTRY!$W$3:$W$202=W27))</f>
        <v>5</v>
      </c>
      <c r="AB27" s="113">
        <f>SUMPRODUCT((ENTRY!$E$3:$E$202="M")*(ENTRY!$F$3:$F$202=$AB$20)*(ENTRY!$H$3:$H$202=W27))+SUMPRODUCT((ENTRY!$E$3:$E$202="M")*(ENTRY!$I$3:$I$202=$AB$20)*(ENTRY!$K$3:$K$202=W27))+SUMPRODUCT((ENTRY!$E$3:$E$202="M")*(ENTRY!$L$3:$L$202=$AB$20)*(ENTRY!$N$3:$N$202=W27))+SUMPRODUCT((ENTRY!$E$3:$E$202="M")*(ENTRY!$O$3:$O$202=$AB$20)*(ENTRY!$Q$3:$Q$202=W27))+SUMPRODUCT((ENTRY!$E$3:$E$202="M")*(ENTRY!$R$3:$R$202=$AB$20)*(ENTRY!$T$3:$T$202=W27))+SUMPRODUCT((ENTRY!$E$3:$E$202="M")*(ENTRY!$U$3:$U$202=$AB$20)*(ENTRY!$W$3:$W$202=W27))</f>
        <v>5</v>
      </c>
      <c r="AC27" s="290">
        <f>SUMPRODUCT((ENTRY!$E$3:$E$202="M")*(ENTRY!$F$3:$F$202=$AC$20)*(ENTRY!$H$3:$H$202=W27))+SUMPRODUCT((ENTRY!$E$3:$E$202="M")*(ENTRY!$I$3:$I$202=$AC$20)*(ENTRY!$K$3:$K$202=W27))+SUMPRODUCT((ENTRY!$E$3:$E$202="M")*(ENTRY!$L$3:$L$202=$AC$20)*(ENTRY!$N$3:$N$202=W27))+SUMPRODUCT((ENTRY!$E$3:$E$202="M")*(ENTRY!$O$3:$O$202=$AC$20)*(ENTRY!$Q$3:$Q$202=W27))+SUMPRODUCT((ENTRY!$E$3:$E$202="M")*(ENTRY!$R$3:$R$202=$AC$20)*(ENTRY!$T$3:$T$202=W27))+SUMPRODUCT((ENTRY!$E$3:$E$202="M")*(ENTRY!$U$3:$U$202=$AC$20)*(ENTRY!$W$3:$W$202=W27))</f>
        <v>0</v>
      </c>
      <c r="AD27" s="322">
        <f t="shared" si="1"/>
        <v>3</v>
      </c>
    </row>
    <row r="28" spans="1:30" x14ac:dyDescent="0.25">
      <c r="A28" s="121">
        <f>A7</f>
        <v>2</v>
      </c>
      <c r="B28" s="119">
        <f>SUMPRODUCT((ENTRY!$F$3:$F$202=A28)*(ENTRY!$E$3:$E$202="M")) +SUMPRODUCT((ENTRY!$I$3:$I$202=A28)*(ENTRY!$E$3:$E$202="M"))+SUMPRODUCT((ENTRY!$L$3:$L$202=A28)*(ENTRY!$E$3:$E$202="M"))+SUMPRODUCT((ENTRY!$O$3:$O$202=A28)*(ENTRY!$E$3:$E$202="M"))+SUMPRODUCT((ENTRY!$R$3:$R$202=A28)*(ENTRY!$E$3:$E$202="M"))+SUMPRODUCT((ENTRY!$U$3:$U$202=A28)*(ENTRY!$E$3:$E$202="M"))</f>
        <v>41</v>
      </c>
      <c r="C28" s="120"/>
      <c r="D28"/>
      <c r="E28"/>
      <c r="F28" s="120"/>
      <c r="G28"/>
      <c r="H28"/>
      <c r="I28" s="64"/>
      <c r="J28" s="120"/>
      <c r="K28" s="120"/>
      <c r="L28" s="120"/>
      <c r="M28" s="120"/>
      <c r="N28" s="120"/>
      <c r="O28" s="120"/>
      <c r="P28" s="64"/>
      <c r="Q28" s="120"/>
      <c r="R28" s="120"/>
      <c r="S28" s="120"/>
      <c r="T28" s="120"/>
      <c r="U28" s="120"/>
      <c r="W28" s="114" t="s">
        <v>43</v>
      </c>
      <c r="X28" s="112">
        <f>SUMPRODUCT((ENTRY!$E$3:$E$202="M")*(ENTRY!$F$3:$F$202=$X$20)*(ENTRY!$H$3:$H$202=W28))+SUMPRODUCT((ENTRY!$E$3:$E$202="M")*(ENTRY!$I$3:$I$202=$X$20)*(ENTRY!$K$3:$K$202=W28))+SUMPRODUCT((ENTRY!$E$3:$E$202="M")*(ENTRY!$L$3:$L$202=$X$20)*(ENTRY!$N$3:$N$202=W28))+SUMPRODUCT((ENTRY!$E$3:$E$202="M")*(ENTRY!$O$3:$O$202=$X$20)*(ENTRY!$Q$3:$Q$202=W28))+SUMPRODUCT((ENTRY!$E$3:$E$202="M")*(ENTRY!$R$3:$R$202=$X$20)*(ENTRY!$T$3:$T$202=W28))+SUMPRODUCT((ENTRY!$E$3:$E$202="M")*(ENTRY!$U$3:$U$202=$X$20)*(ENTRY!$W$3:$W$202=W28))</f>
        <v>1</v>
      </c>
      <c r="Y28" s="113">
        <f>SUMPRODUCT((ENTRY!$E$3:$E$202="M")*(ENTRY!$F$3:$F$202=$Y$20)*(ENTRY!$H$3:$H$202=W28))+SUMPRODUCT((ENTRY!$E$3:$E$202="M")*(ENTRY!$I$3:$I$202=$Y$20)*(ENTRY!$K$3:$K$202=W28))+SUMPRODUCT((ENTRY!$E$3:$E$202="M")*(ENTRY!$L$3:$L$202=$Y$20)*(ENTRY!$N$3:$N$202=W28))+SUMPRODUCT((ENTRY!$E$3:$E$202="M")*(ENTRY!$O$3:$O$202=$Y$20)*(ENTRY!$Q$3:$Q$202=W28))+SUMPRODUCT((ENTRY!$E$3:$E$202="M")*(ENTRY!$R$3:$R$202=$Y$20)*(ENTRY!$T$3:$T$202=W28))+SUMPRODUCT((ENTRY!$E$3:$E$202="M")*(ENTRY!$U$3:$U$202=$Y$20)*(ENTRY!$W$3:$W$202=W28))</f>
        <v>0</v>
      </c>
      <c r="Z28" s="314">
        <f>SUMPRODUCT((ENTRY!$E$3:$E$202="M")*(ENTRY!$F$3:$F$202=$Z$20)*(ENTRY!$H$3:$H$202=W28))+SUMPRODUCT((ENTRY!$E$3:$E$202="M")*(ENTRY!$I$3:$I$202=$Z$20)*(ENTRY!$K$3:$K$202=W28))+SUMPRODUCT((ENTRY!$E$3:$E$202="M")*(ENTRY!$L$3:$L$202=$Z$20)*(ENTRY!$N$3:$N$202=W28))+SUMPRODUCT((ENTRY!$E$3:$E$202="M")*(ENTRY!$O$3:$O$202=$Z$20)*(ENTRY!$Q$3:$Q$202=W28))+SUMPRODUCT((ENTRY!$E$3:$E$202="M")*(ENTRY!$R$3:$R$202=$Z$20)*(ENTRY!$T$3:$T$202=W28))+SUMPRODUCT((ENTRY!$E$3:$E$202="M")*(ENTRY!$U$3:$U$202=$Z$20)*(ENTRY!$W$3:$W$202=W28))</f>
        <v>1</v>
      </c>
      <c r="AA28" s="113">
        <f>SUMPRODUCT((ENTRY!$E$3:$E$202="M")*(ENTRY!$F$3:$F$202=$AA$20)*(ENTRY!$H$3:$H$202=W28))+SUMPRODUCT((ENTRY!$E$3:$E$202="M")*(ENTRY!$I$3:$I$202=$AA$20)*(ENTRY!$K$3:$K$202=W28))+SUMPRODUCT((ENTRY!$E$3:$E$202="M")*(ENTRY!$L$3:$L$202=$AA$20)*(ENTRY!$N$3:$N$202=W28))+SUMPRODUCT((ENTRY!$E$3:$E$202="M")*(ENTRY!$O$3:$O$202=$AA$20)*(ENTRY!$Q$3:$Q$202=W28))+SUMPRODUCT((ENTRY!$E$3:$E$202="M")*(ENTRY!$R$3:$R$202=$AA$20)*(ENTRY!$T$3:$T$202=W28))+SUMPRODUCT((ENTRY!$E$3:$E$202="M")*(ENTRY!$U$3:$U$202=$AA$20)*(ENTRY!$W$3:$W$202=W28))</f>
        <v>2</v>
      </c>
      <c r="AB28" s="113">
        <f>SUMPRODUCT((ENTRY!$E$3:$E$202="M")*(ENTRY!$F$3:$F$202=$AB$20)*(ENTRY!$H$3:$H$202=W28))+SUMPRODUCT((ENTRY!$E$3:$E$202="M")*(ENTRY!$I$3:$I$202=$AB$20)*(ENTRY!$K$3:$K$202=W28))+SUMPRODUCT((ENTRY!$E$3:$E$202="M")*(ENTRY!$L$3:$L$202=$AB$20)*(ENTRY!$N$3:$N$202=W28))+SUMPRODUCT((ENTRY!$E$3:$E$202="M")*(ENTRY!$O$3:$O$202=$AB$20)*(ENTRY!$Q$3:$Q$202=W28))+SUMPRODUCT((ENTRY!$E$3:$E$202="M")*(ENTRY!$R$3:$R$202=$AB$20)*(ENTRY!$T$3:$T$202=W28))+SUMPRODUCT((ENTRY!$E$3:$E$202="M")*(ENTRY!$U$3:$U$202=$AB$20)*(ENTRY!$W$3:$W$202=W28))</f>
        <v>2</v>
      </c>
      <c r="AC28" s="290">
        <f>SUMPRODUCT((ENTRY!$E$3:$E$202="M")*(ENTRY!$F$3:$F$202=$AC$20)*(ENTRY!$H$3:$H$202=W28))+SUMPRODUCT((ENTRY!$E$3:$E$202="M")*(ENTRY!$I$3:$I$202=$AC$20)*(ENTRY!$K$3:$K$202=W28))+SUMPRODUCT((ENTRY!$E$3:$E$202="M")*(ENTRY!$L$3:$L$202=$AC$20)*(ENTRY!$N$3:$N$202=W28))+SUMPRODUCT((ENTRY!$E$3:$E$202="M")*(ENTRY!$O$3:$O$202=$AC$20)*(ENTRY!$Q$3:$Q$202=W28))+SUMPRODUCT((ENTRY!$E$3:$E$202="M")*(ENTRY!$R$3:$R$202=$AC$20)*(ENTRY!$T$3:$T$202=W28))+SUMPRODUCT((ENTRY!$E$3:$E$202="M")*(ENTRY!$U$3:$U$202=$AC$20)*(ENTRY!$W$3:$W$202=W28))</f>
        <v>0</v>
      </c>
      <c r="AD28" s="322">
        <f t="shared" si="1"/>
        <v>1</v>
      </c>
    </row>
    <row r="29" spans="1:30" ht="15.75" thickBot="1" x14ac:dyDescent="0.3">
      <c r="A29" s="121">
        <f>A8</f>
        <v>241</v>
      </c>
      <c r="B29" s="119">
        <f>SUMPRODUCT((ENTRY!$F$3:$F$202=A29)*(ENTRY!$E$3:$E$202="M")) +SUMPRODUCT((ENTRY!$I$3:$I$202=A29)*(ENTRY!$E$3:$E$202="M"))+SUMPRODUCT((ENTRY!$L$3:$L$202=A29)*(ENTRY!$E$3:$E$202="M"))+SUMPRODUCT((ENTRY!$O$3:$O$202=A29)*(ENTRY!$E$3:$E$202="M"))+SUMPRODUCT((ENTRY!$R$3:$R$202=A29)*(ENTRY!$E$3:$E$202="M"))+SUMPRODUCT((ENTRY!$U$3:$U$202=A29)*(ENTRY!$E$3:$E$202="M"))</f>
        <v>27</v>
      </c>
      <c r="C29" s="120"/>
      <c r="D29" s="122"/>
      <c r="E29" s="123"/>
      <c r="F29" s="120"/>
      <c r="G29" s="122"/>
      <c r="H29" s="123"/>
      <c r="I29" s="124"/>
      <c r="J29" s="120"/>
      <c r="K29" s="120"/>
      <c r="L29" s="120"/>
      <c r="M29" s="120"/>
      <c r="N29" s="120"/>
      <c r="O29" s="120"/>
      <c r="P29" s="124"/>
      <c r="Q29" s="120"/>
      <c r="R29" s="120"/>
      <c r="S29" s="120"/>
      <c r="T29" s="120"/>
      <c r="U29" s="120"/>
      <c r="W29" s="125" t="s">
        <v>90</v>
      </c>
      <c r="X29" s="112">
        <f>SUMPRODUCT((ENTRY!$E$3:$E$202="M")*(ENTRY!$F$3:$F$202=$X$20)*(ENTRY!$H$3:$H$202=W29))+SUMPRODUCT((ENTRY!$E$3:$E$202="M")*(ENTRY!$I$3:$I$202=$X$20)*(ENTRY!$K$3:$K$202=W29))+SUMPRODUCT((ENTRY!$E$3:$E$202="M")*(ENTRY!$L$3:$L$202=$X$20)*(ENTRY!$N$3:$N$202=W29))+SUMPRODUCT((ENTRY!$E$3:$E$202="M")*(ENTRY!$O$3:$O$202=$X$20)*(ENTRY!$Q$3:$Q$202=W29))+SUMPRODUCT((ENTRY!$E$3:$E$202="M")*(ENTRY!$R$3:$R$202=$X$20)*(ENTRY!$T$3:$T$202=W29))+SUMPRODUCT((ENTRY!$E$3:$E$202="M")*(ENTRY!$U$3:$U$202=$X$20)*(ENTRY!$W$3:$W$202=W29))</f>
        <v>0</v>
      </c>
      <c r="Y29" s="113">
        <f>SUMPRODUCT((ENTRY!$E$3:$E$202="M")*(ENTRY!$F$3:$F$202=$Y$20)*(ENTRY!$H$3:$H$202=W29))+SUMPRODUCT((ENTRY!$E$3:$E$202="M")*(ENTRY!$I$3:$I$202=$Y$20)*(ENTRY!$K$3:$K$202=W29))+SUMPRODUCT((ENTRY!$E$3:$E$202="M")*(ENTRY!$L$3:$L$202=$Y$20)*(ENTRY!$N$3:$N$202=W29))+SUMPRODUCT((ENTRY!$E$3:$E$202="M")*(ENTRY!$O$3:$O$202=$Y$20)*(ENTRY!$Q$3:$Q$202=W29))+SUMPRODUCT((ENTRY!$E$3:$E$202="M")*(ENTRY!$R$3:$R$202=$Y$20)*(ENTRY!$T$3:$T$202=W29))+SUMPRODUCT((ENTRY!$E$3:$E$202="M")*(ENTRY!$U$3:$U$202=$Y$20)*(ENTRY!$W$3:$W$202=W29))</f>
        <v>0</v>
      </c>
      <c r="Z29" s="314">
        <f>SUMPRODUCT((ENTRY!$E$3:$E$202="M")*(ENTRY!$F$3:$F$202=$Z$20)*(ENTRY!$H$3:$H$202=W29))+SUMPRODUCT((ENTRY!$E$3:$E$202="M")*(ENTRY!$I$3:$I$202=$Z$20)*(ENTRY!$K$3:$K$202=W29))+SUMPRODUCT((ENTRY!$E$3:$E$202="M")*(ENTRY!$L$3:$L$202=$Z$20)*(ENTRY!$N$3:$N$202=W29))+SUMPRODUCT((ENTRY!$E$3:$E$202="M")*(ENTRY!$O$3:$O$202=$Z$20)*(ENTRY!$Q$3:$Q$202=W29))+SUMPRODUCT((ENTRY!$E$3:$E$202="M")*(ENTRY!$R$3:$R$202=$Z$20)*(ENTRY!$T$3:$T$202=W29))+SUMPRODUCT((ENTRY!$E$3:$E$202="M")*(ENTRY!$U$3:$U$202=$Z$20)*(ENTRY!$W$3:$W$202=W29))</f>
        <v>0</v>
      </c>
      <c r="AA29" s="113">
        <f>SUMPRODUCT((ENTRY!$E$3:$E$202="M")*(ENTRY!$F$3:$F$202=$AA$20)*(ENTRY!$H$3:$H$202=W29))+SUMPRODUCT((ENTRY!$E$3:$E$202="M")*(ENTRY!$I$3:$I$202=$AA$20)*(ENTRY!$K$3:$K$202=W29))+SUMPRODUCT((ENTRY!$E$3:$E$202="M")*(ENTRY!$L$3:$L$202=$AA$20)*(ENTRY!$N$3:$N$202=W29))+SUMPRODUCT((ENTRY!$E$3:$E$202="M")*(ENTRY!$O$3:$O$202=$AA$20)*(ENTRY!$Q$3:$Q$202=W29))+SUMPRODUCT((ENTRY!$E$3:$E$202="M")*(ENTRY!$R$3:$R$202=$AA$20)*(ENTRY!$T$3:$T$202=W29))+SUMPRODUCT((ENTRY!$E$3:$E$202="M")*(ENTRY!$U$3:$U$202=$AA$20)*(ENTRY!$W$3:$W$202=W29))</f>
        <v>0</v>
      </c>
      <c r="AB29" s="113">
        <f>SUMPRODUCT((ENTRY!$E$3:$E$202="M")*(ENTRY!$F$3:$F$202=$AB$20)*(ENTRY!$H$3:$H$202=W29))+SUMPRODUCT((ENTRY!$E$3:$E$202="M")*(ENTRY!$I$3:$I$202=$AB$20)*(ENTRY!$K$3:$K$202=W29))+SUMPRODUCT((ENTRY!$E$3:$E$202="M")*(ENTRY!$L$3:$L$202=$AB$20)*(ENTRY!$N$3:$N$202=W29))+SUMPRODUCT((ENTRY!$E$3:$E$202="M")*(ENTRY!$O$3:$O$202=$AB$20)*(ENTRY!$Q$3:$Q$202=W29))+SUMPRODUCT((ENTRY!$E$3:$E$202="M")*(ENTRY!$R$3:$R$202=$AB$20)*(ENTRY!$T$3:$T$202=W29))+SUMPRODUCT((ENTRY!$E$3:$E$202="M")*(ENTRY!$U$3:$U$202=$AB$20)*(ENTRY!$W$3:$W$202=W29))</f>
        <v>0</v>
      </c>
      <c r="AC29" s="290">
        <f>SUMPRODUCT((ENTRY!$E$3:$E$202="M")*(ENTRY!$F$3:$F$202=$AC$20)*(ENTRY!$H$3:$H$202=W29))+SUMPRODUCT((ENTRY!$E$3:$E$202="M")*(ENTRY!$I$3:$I$202=$AC$20)*(ENTRY!$K$3:$K$202=W29))+SUMPRODUCT((ENTRY!$E$3:$E$202="M")*(ENTRY!$L$3:$L$202=$AC$20)*(ENTRY!$N$3:$N$202=W29))+SUMPRODUCT((ENTRY!$E$3:$E$202="M")*(ENTRY!$O$3:$O$202=$AC$20)*(ENTRY!$Q$3:$Q$202=W29))+SUMPRODUCT((ENTRY!$E$3:$E$202="M")*(ENTRY!$R$3:$R$202=$AC$20)*(ENTRY!$T$3:$T$202=W29))+SUMPRODUCT((ENTRY!$E$3:$E$202="M")*(ENTRY!$U$3:$U$202=$AC$20)*(ENTRY!$W$3:$W$202=W29))</f>
        <v>0</v>
      </c>
      <c r="AD29" s="322">
        <f t="shared" si="1"/>
        <v>0</v>
      </c>
    </row>
    <row r="30" spans="1:30" ht="15.75" thickBot="1" x14ac:dyDescent="0.3">
      <c r="A30" s="121">
        <f>A9</f>
        <v>86</v>
      </c>
      <c r="B30" s="119">
        <f>SUMPRODUCT((ENTRY!$F$3:$F$202=A30)*(ENTRY!$E$3:$E$202="M")) +SUMPRODUCT((ENTRY!$I$3:$I$202=A30)*(ENTRY!$E$3:$E$202="M"))+SUMPRODUCT((ENTRY!$L$3:$L$202=A30)*(ENTRY!$E$3:$E$202="M"))+SUMPRODUCT((ENTRY!$O$3:$O$202=A30)*(ENTRY!$E$3:$E$202="M"))+SUMPRODUCT((ENTRY!$R$3:$R$202=A30)*(ENTRY!$E$3:$E$202="M"))+SUMPRODUCT((ENTRY!$U$3:$U$202=A30)*(ENTRY!$E$3:$E$202="M"))</f>
        <v>41</v>
      </c>
      <c r="C30" s="120"/>
      <c r="D30" s="122"/>
      <c r="E30" s="123"/>
      <c r="F30" s="120"/>
      <c r="G30" s="122"/>
      <c r="H30" s="123"/>
      <c r="I30" s="124"/>
      <c r="J30" s="120"/>
      <c r="K30" s="120"/>
      <c r="L30" s="120"/>
      <c r="M30" s="120"/>
      <c r="N30" s="120"/>
      <c r="O30" s="120"/>
      <c r="P30" s="124"/>
      <c r="Q30" s="120"/>
      <c r="R30" s="120"/>
      <c r="S30" s="120"/>
      <c r="T30" s="120"/>
      <c r="U30" s="120"/>
      <c r="W30" s="126" t="s">
        <v>81</v>
      </c>
      <c r="X30" s="127">
        <f>SUM(X21:X29)</f>
        <v>41</v>
      </c>
      <c r="Y30" s="127">
        <f>SUM(Y21:Y29)</f>
        <v>41</v>
      </c>
      <c r="Z30" s="315">
        <f>SUM(Z21:Z29)</f>
        <v>27</v>
      </c>
      <c r="AA30" s="127">
        <f>SUM(AA21:AA29)</f>
        <v>41</v>
      </c>
      <c r="AB30" s="127">
        <f>SUM(AB21:AB29)</f>
        <v>41</v>
      </c>
      <c r="AC30" s="315">
        <f>SUM(AC21:AC29)</f>
        <v>14</v>
      </c>
      <c r="AD30" s="323">
        <f>SUM(AD21:AD29)</f>
        <v>41</v>
      </c>
    </row>
    <row r="31" spans="1:30" ht="15.75" thickBot="1" x14ac:dyDescent="0.3">
      <c r="A31" s="285">
        <f>A10</f>
        <v>87</v>
      </c>
      <c r="B31" s="119">
        <f>SUMPRODUCT((ENTRY!$F$3:$F$202=A31)*(ENTRY!$E$3:$E$202="M")) +SUMPRODUCT((ENTRY!$I$3:$I$202=A31)*(ENTRY!$E$3:$E$202="M"))+SUMPRODUCT((ENTRY!$L$3:$L$202=A31)*(ENTRY!$E$3:$E$202="M"))+SUMPRODUCT((ENTRY!$O$3:$O$202=A31)*(ENTRY!$E$3:$E$202="M"))+SUMPRODUCT((ENTRY!$R$3:$R$202=A31)*(ENTRY!$E$3:$E$202="M"))+SUMPRODUCT((ENTRY!$U$3:$U$202=A31)*(ENTRY!$E$3:$E$202="M"))</f>
        <v>41</v>
      </c>
      <c r="C31" s="120"/>
      <c r="D31" s="122"/>
      <c r="E31" s="123"/>
      <c r="F31" s="120"/>
      <c r="G31" s="122"/>
      <c r="H31" s="123"/>
      <c r="I31" s="124"/>
      <c r="J31" s="120"/>
      <c r="K31" s="120"/>
      <c r="L31" s="120"/>
      <c r="M31" s="120"/>
      <c r="N31" s="120"/>
      <c r="O31" s="120"/>
      <c r="P31" s="124"/>
      <c r="Q31" s="120"/>
      <c r="R31" s="120"/>
      <c r="S31" s="120"/>
      <c r="T31" s="120"/>
      <c r="U31" s="120"/>
      <c r="W31" s="128" t="s">
        <v>95</v>
      </c>
      <c r="X31" s="129">
        <f>X30-X29</f>
        <v>41</v>
      </c>
      <c r="Y31" s="129">
        <f>Y30-Y29</f>
        <v>41</v>
      </c>
      <c r="Z31" s="316">
        <f>Z30-Z29</f>
        <v>27</v>
      </c>
      <c r="AA31" s="129">
        <f>AA30-AA29</f>
        <v>41</v>
      </c>
      <c r="AB31" s="129">
        <f>AB30-AB29</f>
        <v>41</v>
      </c>
      <c r="AC31" s="316">
        <f>AC30-AC29</f>
        <v>14</v>
      </c>
      <c r="AD31" s="324">
        <f>AD30-AD29</f>
        <v>41</v>
      </c>
    </row>
    <row r="32" spans="1:30" ht="15.75" thickBot="1" x14ac:dyDescent="0.3">
      <c r="A32" s="286">
        <v>41</v>
      </c>
      <c r="B32" s="284">
        <f>SUMPRODUCT((ENTRY!$F$3:$F$202=A32)*(ENTRY!$E$3:$E$202="M")) +SUMPRODUCT((ENTRY!$I$3:$I$202=A32)*(ENTRY!$E$3:$E$202="M"))+SUMPRODUCT((ENTRY!$L$3:$L$202=A32)*(ENTRY!$E$3:$E$202="M"))+SUMPRODUCT((ENTRY!$O$3:$O$202=A32)*(ENTRY!$E$3:$E$202="M"))+SUMPRODUCT((ENTRY!$R$3:$R$202=A32)*(ENTRY!$E$3:$E$202="M"))+SUMPRODUCT((ENTRY!$U$3:$U$202=A32)*(ENTRY!$E$3:$E$202="M"))</f>
        <v>14</v>
      </c>
      <c r="C32" s="120"/>
      <c r="D32" s="122"/>
      <c r="E32" s="123"/>
      <c r="F32" s="120"/>
      <c r="G32" s="122"/>
      <c r="H32" s="123"/>
      <c r="I32" s="124"/>
      <c r="J32" s="120"/>
      <c r="K32" s="120"/>
      <c r="L32" s="120"/>
      <c r="M32" s="120"/>
      <c r="N32" s="120"/>
      <c r="O32" s="120"/>
      <c r="P32" s="124"/>
      <c r="Q32" s="120"/>
      <c r="R32" s="120"/>
      <c r="S32" s="120"/>
      <c r="T32" s="120"/>
      <c r="U32" s="120"/>
      <c r="W32" s="130" t="s">
        <v>96</v>
      </c>
      <c r="X32" s="131">
        <f>IFERROR(X31/X30*100,"NA")</f>
        <v>100</v>
      </c>
      <c r="Y32" s="131">
        <f>IFERROR(Y31/Y30*100,"NA")</f>
        <v>100</v>
      </c>
      <c r="Z32" s="317">
        <f>IFERROR(Z31/Z30*100,"NA")</f>
        <v>100</v>
      </c>
      <c r="AA32" s="131">
        <f>IFERROR(AA31/AA30*100,"NA")</f>
        <v>100</v>
      </c>
      <c r="AB32" s="131">
        <f>IFERROR(AB31/AB30*100,"NA")</f>
        <v>100</v>
      </c>
      <c r="AC32" s="317">
        <f>IFERROR(AC31/AC30*100,"NA")</f>
        <v>100</v>
      </c>
      <c r="AD32" s="325">
        <f>IFERROR(AD31/AD30*100,"NA")</f>
        <v>100</v>
      </c>
    </row>
    <row r="33" spans="1:30" ht="14.25" customHeight="1" thickBot="1" x14ac:dyDescent="0.3">
      <c r="A33" s="122"/>
      <c r="B33" s="123"/>
      <c r="C33" s="120"/>
      <c r="D33" s="122"/>
      <c r="E33" s="123"/>
      <c r="F33" s="120"/>
      <c r="G33" s="122"/>
      <c r="H33" s="123"/>
      <c r="I33" s="124"/>
      <c r="J33" s="120"/>
      <c r="K33" s="120"/>
      <c r="L33" s="120"/>
      <c r="M33" s="120"/>
      <c r="N33" s="120"/>
      <c r="O33" s="120"/>
      <c r="P33" s="124"/>
      <c r="Q33" s="120"/>
      <c r="R33" s="120"/>
      <c r="S33" s="120"/>
      <c r="T33" s="120"/>
      <c r="U33" s="120"/>
      <c r="W33" s="130" t="s">
        <v>97</v>
      </c>
      <c r="X33" s="319">
        <f>IFERROR((X21*8+X22*7+X23*6+X24*5+X25*4+X26*3+X27*2+X28*1+X29*0)/($B27*8)*100,"NA")</f>
        <v>59.146341463414629</v>
      </c>
      <c r="Y33" s="319">
        <f>IFERROR((Y21*8+Y22*7+Y23*6+Y24*5+Y25*4+Y26*3+Y27*2+Y28*1+Y29*0)/($B28*8)*100,"NA")</f>
        <v>74.390243902439025</v>
      </c>
      <c r="Z33" s="320">
        <f>IFERROR((Z21*8+Z22*7+Z23*6+Z24*5+Z25*4+Z26*3+Z27*2+Z28*1+Z29*0)/($B29*8)*100,"NA")</f>
        <v>51.388888888888886</v>
      </c>
      <c r="AA33" s="319">
        <f>IFERROR((AA21*8+AA22*7+AA23*6+AA24*5+AA25*4+AA26*3+AA27*2+AA28*1+AA29*0)/($B30*8)*100,"NA")</f>
        <v>55.792682926829272</v>
      </c>
      <c r="AB33" s="319">
        <f>IFERROR((AB21*8+AB22*7+AB23*6+AB24*5+AB25*4+AB26*3+AB27*2+AB28*1+AB29*0)/($B31*8)*100,"NA")</f>
        <v>51.524390243902438</v>
      </c>
      <c r="AC33" s="321">
        <f>IFERROR((AC21*8+AC22*7+AC23*6+AC24*5+AC25*4+AC26*3+AC27*2+AC28*1+AC29*0)/($B32*8)*100,"NA")</f>
        <v>91.071428571428569</v>
      </c>
      <c r="AD33" s="326">
        <f>IFERROR((AD21*8+AD22*7+AD23*6+AD24*5+AD25*4+AD26*3+AD27*2+AD28*1+AD29*0)/(($B29+$B32)*8)*100,"NA")</f>
        <v>64.939024390243901</v>
      </c>
    </row>
    <row r="34" spans="1:30" ht="15.75" thickBot="1" x14ac:dyDescent="0.3">
      <c r="A34" s="122"/>
      <c r="B34" s="123"/>
      <c r="C34" s="120"/>
      <c r="D34" s="122"/>
      <c r="E34" s="123"/>
      <c r="F34" s="120"/>
      <c r="G34" s="122"/>
      <c r="H34" s="123"/>
      <c r="I34" s="124"/>
      <c r="J34" s="120"/>
      <c r="K34" s="120"/>
      <c r="L34" s="120"/>
      <c r="M34" s="120"/>
      <c r="N34" s="120"/>
      <c r="O34" s="120"/>
      <c r="P34" s="124"/>
      <c r="Q34" s="120"/>
      <c r="R34" s="120"/>
      <c r="S34" s="120"/>
      <c r="T34" s="120"/>
      <c r="U34" s="120"/>
    </row>
    <row r="35" spans="1:30" ht="15.75" thickBot="1" x14ac:dyDescent="0.3">
      <c r="A35" s="122"/>
      <c r="B35" s="123"/>
      <c r="C35" s="120"/>
      <c r="D35" s="122"/>
      <c r="E35" s="123"/>
      <c r="F35" s="120"/>
      <c r="G35" s="122"/>
      <c r="H35" s="123"/>
      <c r="I35" s="124"/>
      <c r="J35" s="120"/>
      <c r="K35" s="120"/>
      <c r="L35" s="120"/>
      <c r="M35" s="120"/>
      <c r="N35" s="120"/>
      <c r="O35" s="120"/>
      <c r="P35" s="124"/>
      <c r="Q35" s="120"/>
      <c r="R35" s="120"/>
      <c r="S35" s="120"/>
      <c r="T35" s="120"/>
      <c r="U35" s="120"/>
      <c r="W35" s="354" t="s">
        <v>102</v>
      </c>
      <c r="X35" s="355"/>
      <c r="Y35" s="355"/>
      <c r="Z35" s="355"/>
      <c r="AA35" s="355"/>
      <c r="AB35" s="355"/>
      <c r="AC35" s="355"/>
      <c r="AD35" s="356"/>
    </row>
    <row r="36" spans="1:30" ht="15.75" thickBot="1" x14ac:dyDescent="0.3">
      <c r="A36" s="122"/>
      <c r="B36" s="123"/>
      <c r="C36" s="120"/>
      <c r="D36" s="122"/>
      <c r="E36" s="123"/>
      <c r="F36" s="124"/>
      <c r="G36" s="122"/>
      <c r="H36" s="123"/>
      <c r="I36" s="124"/>
      <c r="J36" s="124"/>
      <c r="K36" s="124"/>
      <c r="L36" s="124"/>
      <c r="M36" s="124"/>
      <c r="N36" s="124"/>
      <c r="O36" s="124"/>
      <c r="P36" s="124"/>
      <c r="Q36" s="124"/>
      <c r="R36" s="124"/>
      <c r="S36" s="124"/>
      <c r="T36" s="124"/>
      <c r="U36" s="124"/>
      <c r="W36" s="210" t="s">
        <v>70</v>
      </c>
      <c r="X36" s="132">
        <f>A6</f>
        <v>184</v>
      </c>
      <c r="Y36" s="133">
        <f>A7</f>
        <v>2</v>
      </c>
      <c r="Z36" s="329">
        <f>A8</f>
        <v>241</v>
      </c>
      <c r="AA36" s="133">
        <f>A9</f>
        <v>86</v>
      </c>
      <c r="AB36" s="133">
        <f>A10</f>
        <v>87</v>
      </c>
      <c r="AC36" s="318">
        <v>41</v>
      </c>
      <c r="AD36" s="298" t="s">
        <v>233</v>
      </c>
    </row>
    <row r="37" spans="1:30" x14ac:dyDescent="0.25">
      <c r="A37" s="122"/>
      <c r="B37" s="123"/>
      <c r="C37" s="124"/>
      <c r="D37" s="122"/>
      <c r="E37" s="123"/>
      <c r="F37" s="134"/>
      <c r="G37" s="122"/>
      <c r="H37" s="123"/>
      <c r="I37" s="124"/>
      <c r="J37" s="116"/>
      <c r="K37" s="116"/>
      <c r="L37" s="115"/>
      <c r="M37" s="135"/>
      <c r="N37" s="115"/>
      <c r="O37" s="124"/>
      <c r="P37" s="124"/>
      <c r="Q37" s="116"/>
      <c r="R37" s="116"/>
      <c r="S37" s="115"/>
      <c r="T37" s="135"/>
      <c r="U37" s="115"/>
      <c r="W37" s="136" t="s">
        <v>38</v>
      </c>
      <c r="X37" s="137">
        <f>SUMPRODUCT((ENTRY!$E$3:$E$202="F")*(ENTRY!$F$3:$F$202=$X$36)*(ENTRY!$H$3:$H$202=W37))+SUMPRODUCT((ENTRY!$E$3:$E$202="F")*(ENTRY!$I$3:$I$202=$X$36)*(ENTRY!$K$3:$K$202=W37))+SUMPRODUCT((ENTRY!$E$3:$E$202="F")*(ENTRY!$L$3:$L$202=$X$36)*(ENTRY!$N$3:$N$202=W37))+SUMPRODUCT((ENTRY!$E$3:$E$202="F")*(ENTRY!$O$3:$O$202=$X$36)*(ENTRY!$Q$3:$Q$202=W37))+SUMPRODUCT((ENTRY!$E$3:$E$202="F")*(ENTRY!$R$3:$R$202=$X$36)*(ENTRY!$T$3:$T$202=W37))+SUMPRODUCT((ENTRY!$E$3:$E$202="F")*(ENTRY!$U$3:$U$202=$X$36)*(ENTRY!$W$3:$W$202=W21))</f>
        <v>4</v>
      </c>
      <c r="Y37" s="138">
        <f>SUMPRODUCT((ENTRY!$E$3:$E$202="F")*(ENTRY!$F$3:$F$202=$Y$36)*(ENTRY!$H$3:$H$202=W37))+SUMPRODUCT((ENTRY!$E$3:$E$202="F")*(ENTRY!$I$3:$I$202=$Y$36)*(ENTRY!$K$3:$K$202=W37))+SUMPRODUCT((ENTRY!$E$3:$E$202="F")*(ENTRY!$L$3:$L$202=$Y$36)*(ENTRY!$N$3:$N$202=W37))+SUMPRODUCT((ENTRY!$E$3:$E$202="F")*(ENTRY!$O$3:$O$202=$Y$36)*(ENTRY!$Q$3:$Q$202=W37))+SUMPRODUCT((ENTRY!$E$3:$E$202="F")*(ENTRY!$R$3:$R$202=$Y$36)*(ENTRY!$T$3:$T$202=W37))+SUMPRODUCT((ENTRY!$E$3:$E$202="F")*(ENTRY!$U$3:$U$202=$Y$36)*(ENTRY!$W$3:$W$202=W21))</f>
        <v>14</v>
      </c>
      <c r="Z37" s="330">
        <f>SUMPRODUCT((ENTRY!$E$3:$E$202="F")*(ENTRY!$F$3:$F$202=$Z$36)*(ENTRY!$H$3:$H$202=W37))+SUMPRODUCT((ENTRY!$E$3:$E$202="F")*(ENTRY!$I$3:$I$202=$Z$36)*(ENTRY!$K$3:$K$202=W37))+SUMPRODUCT((ENTRY!$E$3:$E$202="F")*(ENTRY!$L$3:$L$202=$Z$36)*(ENTRY!$N$3:$N$202=W37))+SUMPRODUCT((ENTRY!$E$3:$E$202="F")*(ENTRY!$O$3:$O$202=$Z$36)*(ENTRY!$Q$3:$Q$202=W37))+SUMPRODUCT((ENTRY!$E$3:$E$202="F")*(ENTRY!$R$3:$R$202=$Z$36)*(ENTRY!$T$3:$T$202=W37))+SUMPRODUCT((ENTRY!$E$3:$E$202="F")*(ENTRY!$U$3:$U$202=$Z$36)*(ENTRY!$W$3:$W$202=W21))</f>
        <v>1</v>
      </c>
      <c r="AA37" s="138">
        <f>SUMPRODUCT((ENTRY!$E$3:$E$202="F")*(ENTRY!$F$3:$F$202=$AA$36)*(ENTRY!$H$3:$H$202=W37))+SUMPRODUCT((ENTRY!$E$3:$E$202="F")*(ENTRY!$I$3:$I$202=$AA$36)*(ENTRY!$K$3:$K$202=W37))+SUMPRODUCT((ENTRY!$E$3:$E$202="F")*(ENTRY!$L$3:$L$202=$AA$36)*(ENTRY!$N$3:$N$202=W37))+SUMPRODUCT((ENTRY!$E$3:$E$202="F")*(ENTRY!$O$3:$O$202=$AA$36)*(ENTRY!$Q$3:$Q$202=W37))+SUMPRODUCT((ENTRY!$E$3:$E$202="F")*(ENTRY!$R$3:$R$202=$AA$36)*(ENTRY!$T$3:$T$202=W37))+SUMPRODUCT((ENTRY!$E$3:$E$202="F")*(ENTRY!$U$3:$U$202=$AA$36)*(ENTRY!$W$3:$W$202=W21))</f>
        <v>1</v>
      </c>
      <c r="AB37" s="331">
        <f>SUMPRODUCT((ENTRY!$E$3:$E$202="F")*(ENTRY!$F$3:$F$202=$AB$36)*(ENTRY!$H$3:$H$202=W37))+SUMPRODUCT((ENTRY!$E$3:$E$202="F")*(ENTRY!$I$3:$I$202=$AB$36)*(ENTRY!$K$3:$K$202=W37))+SUMPRODUCT((ENTRY!$E$3:$E$202="F")*(ENTRY!$L$3:$L$202=$AB$36)*(ENTRY!$N$3:$N$202=W37))+SUMPRODUCT((ENTRY!$E$3:$E$202="F")*(ENTRY!$O$3:$O$202=$AB$36)*(ENTRY!$Q$3:$Q$202=W37))+SUMPRODUCT((ENTRY!$E$3:$E$202="F")*(ENTRY!$R$3:$R$202=$AB$36)*(ENTRY!$T$3:$T$202=W37))+SUMPRODUCT((ENTRY!$E$3:$E$202="F")*(ENTRY!$U$3:$U$202=$AB$36)*(ENTRY!$W$3:$W$202=W21))</f>
        <v>6</v>
      </c>
      <c r="AC37" s="349">
        <f>SUMPRODUCT((ENTRY!$E$3:$E$202="F")*(ENTRY!$F$3:$F$202=$AC$36)*(ENTRY!$H$3:$H$202=W37))+SUMPRODUCT((ENTRY!$E$3:$E$202="F")*(ENTRY!$I$3:$I$202=$AC$36)*(ENTRY!$K$3:$K$202=W37))+SUMPRODUCT((ENTRY!$E$3:$E$202="F")*(ENTRY!$L$3:$L$202=$AC$36)*(ENTRY!$N$3:$N$202=W37))+SUMPRODUCT((ENTRY!$E$3:$E$202="F")*(ENTRY!$O$3:$O$202=$AC$36)*(ENTRY!$Q$3:$Q$202=W37))+SUMPRODUCT((ENTRY!$E$3:$E$202="F")*(ENTRY!$R$3:$R$202=$AC$36)*(ENTRY!$T$3:$T$202=W37))+SUMPRODUCT((ENTRY!$E$3:$E$202="F")*(ENTRY!$U$3:$U$202=$AC$36)*(ENTRY!$W$3:$W$202=W21))</f>
        <v>2</v>
      </c>
      <c r="AD37" s="350">
        <f>Z37+AC37</f>
        <v>3</v>
      </c>
    </row>
    <row r="38" spans="1:30" x14ac:dyDescent="0.25">
      <c r="A38" s="122"/>
      <c r="B38" s="123"/>
      <c r="C38" s="116"/>
      <c r="D38" s="122"/>
      <c r="E38" s="123"/>
      <c r="F38" s="139"/>
      <c r="G38" s="122"/>
      <c r="H38" s="123"/>
      <c r="I38" s="124"/>
      <c r="J38" s="116"/>
      <c r="K38" s="116"/>
      <c r="L38" s="139"/>
      <c r="M38" s="139"/>
      <c r="N38" s="139"/>
      <c r="O38" s="124"/>
      <c r="P38" s="124"/>
      <c r="Q38" s="116"/>
      <c r="R38" s="116"/>
      <c r="S38" s="139"/>
      <c r="T38" s="139"/>
      <c r="U38" s="139"/>
      <c r="W38" s="140" t="s">
        <v>39</v>
      </c>
      <c r="X38" s="137">
        <f>SUMPRODUCT((ENTRY!$E$3:$E$202="F")*(ENTRY!$F$3:$F$202=$X$36)*(ENTRY!$H$3:$H$202=W38))+SUMPRODUCT((ENTRY!$E$3:$E$202="F")*(ENTRY!$I$3:$I$202=$X$36)*(ENTRY!$K$3:$K$202=W38))+SUMPRODUCT((ENTRY!$E$3:$E$202="F")*(ENTRY!$L$3:$L$202=$X$36)*(ENTRY!$N$3:$N$202=W38))+SUMPRODUCT((ENTRY!$E$3:$E$202="F")*(ENTRY!$O$3:$O$202=$X$36)*(ENTRY!$Q$3:$Q$202=W38))+SUMPRODUCT((ENTRY!$E$3:$E$202="F")*(ENTRY!$R$3:$R$202=$X$36)*(ENTRY!$T$3:$T$202=W38))+SUMPRODUCT((ENTRY!$E$3:$E$202="F")*(ENTRY!$U$3:$U$202=$X$36)*(ENTRY!$W$3:$W$202=W22))</f>
        <v>2</v>
      </c>
      <c r="Y38" s="138">
        <f>SUMPRODUCT((ENTRY!$E$3:$E$202="F")*(ENTRY!$F$3:$F$202=$Y$36)*(ENTRY!$H$3:$H$202=W38))+SUMPRODUCT((ENTRY!$E$3:$E$202="F")*(ENTRY!$I$3:$I$202=$Y$36)*(ENTRY!$K$3:$K$202=W38))+SUMPRODUCT((ENTRY!$E$3:$E$202="F")*(ENTRY!$L$3:$L$202=$Y$36)*(ENTRY!$N$3:$N$202=W38))+SUMPRODUCT((ENTRY!$E$3:$E$202="F")*(ENTRY!$O$3:$O$202=$Y$36)*(ENTRY!$Q$3:$Q$202=W38))+SUMPRODUCT((ENTRY!$E$3:$E$202="F")*(ENTRY!$R$3:$R$202=$Y$36)*(ENTRY!$T$3:$T$202=W38))+SUMPRODUCT((ENTRY!$E$3:$E$202="F")*(ENTRY!$U$3:$U$202=$Y$36)*(ENTRY!$W$3:$W$202=W22))</f>
        <v>3</v>
      </c>
      <c r="Z38" s="330">
        <f>SUMPRODUCT((ENTRY!$E$3:$E$202="F")*(ENTRY!$F$3:$F$202=$Z$36)*(ENTRY!$H$3:$H$202=W38))+SUMPRODUCT((ENTRY!$E$3:$E$202="F")*(ENTRY!$I$3:$I$202=$Z$36)*(ENTRY!$K$3:$K$202=W38))+SUMPRODUCT((ENTRY!$E$3:$E$202="F")*(ENTRY!$L$3:$L$202=$Z$36)*(ENTRY!$N$3:$N$202=W38))+SUMPRODUCT((ENTRY!$E$3:$E$202="F")*(ENTRY!$O$3:$O$202=$Z$36)*(ENTRY!$Q$3:$Q$202=W38))+SUMPRODUCT((ENTRY!$E$3:$E$202="F")*(ENTRY!$R$3:$R$202=$Z$36)*(ENTRY!$T$3:$T$202=W38))+SUMPRODUCT((ENTRY!$E$3:$E$202="F")*(ENTRY!$U$3:$U$202=$Z$36)*(ENTRY!$W$3:$W$202=W22))</f>
        <v>1</v>
      </c>
      <c r="AA38" s="138">
        <f>SUMPRODUCT((ENTRY!$E$3:$E$202="F")*(ENTRY!$F$3:$F$202=$AA$36)*(ENTRY!$H$3:$H$202=W38))+SUMPRODUCT((ENTRY!$E$3:$E$202="F")*(ENTRY!$I$3:$I$202=$AA$36)*(ENTRY!$K$3:$K$202=W38))+SUMPRODUCT((ENTRY!$E$3:$E$202="F")*(ENTRY!$L$3:$L$202=$AA$36)*(ENTRY!$N$3:$N$202=W38))+SUMPRODUCT((ENTRY!$E$3:$E$202="F")*(ENTRY!$O$3:$O$202=$AA$36)*(ENTRY!$Q$3:$Q$202=W38))+SUMPRODUCT((ENTRY!$E$3:$E$202="F")*(ENTRY!$R$3:$R$202=$AA$36)*(ENTRY!$T$3:$T$202=W38))+SUMPRODUCT((ENTRY!$E$3:$E$202="F")*(ENTRY!$U$3:$U$202=$AA$36)*(ENTRY!$W$3:$W$202=W22))</f>
        <v>3</v>
      </c>
      <c r="AB38" s="331">
        <f>SUMPRODUCT((ENTRY!$E$3:$E$202="F")*(ENTRY!$F$3:$F$202=$AB$36)*(ENTRY!$H$3:$H$202=W38))+SUMPRODUCT((ENTRY!$E$3:$E$202="F")*(ENTRY!$I$3:$I$202=$AB$36)*(ENTRY!$K$3:$K$202=W38))+SUMPRODUCT((ENTRY!$E$3:$E$202="F")*(ENTRY!$L$3:$L$202=$AB$36)*(ENTRY!$N$3:$N$202=W38))+SUMPRODUCT((ENTRY!$E$3:$E$202="F")*(ENTRY!$O$3:$O$202=$AB$36)*(ENTRY!$Q$3:$Q$202=W38))+SUMPRODUCT((ENTRY!$E$3:$E$202="F")*(ENTRY!$R$3:$R$202=$AB$36)*(ENTRY!$T$3:$T$202=W38))+SUMPRODUCT((ENTRY!$E$3:$E$202="F")*(ENTRY!$U$3:$U$202=$AB$36)*(ENTRY!$W$3:$W$202=W22))</f>
        <v>3</v>
      </c>
      <c r="AC38" s="290">
        <f>SUMPRODUCT((ENTRY!$E$3:$E$202="F")*(ENTRY!$F$3:$F$202=$AC$36)*(ENTRY!$H$3:$H$202=W38))+SUMPRODUCT((ENTRY!$E$3:$E$202="F")*(ENTRY!$I$3:$I$202=$AC$36)*(ENTRY!$K$3:$K$202=W38))+SUMPRODUCT((ENTRY!$E$3:$E$202="F")*(ENTRY!$L$3:$L$202=$AC$36)*(ENTRY!$N$3:$N$202=W38))+SUMPRODUCT((ENTRY!$E$3:$E$202="F")*(ENTRY!$O$3:$O$202=$AC$36)*(ENTRY!$Q$3:$Q$202=W38))+SUMPRODUCT((ENTRY!$E$3:$E$202="F")*(ENTRY!$R$3:$R$202=$AC$36)*(ENTRY!$T$3:$T$202=W38))+SUMPRODUCT((ENTRY!$E$3:$E$202="F")*(ENTRY!$U$3:$U$202=$AC$36)*(ENTRY!$W$3:$W$202=W22))</f>
        <v>1</v>
      </c>
      <c r="AD38" s="322">
        <f t="shared" ref="AD38:AD45" si="2">Z38+AC38</f>
        <v>2</v>
      </c>
    </row>
    <row r="39" spans="1:30" x14ac:dyDescent="0.25">
      <c r="A39" s="64"/>
      <c r="B39" s="64"/>
      <c r="C39" s="64"/>
      <c r="D39" s="64"/>
      <c r="E39" s="64"/>
      <c r="F39" s="64"/>
      <c r="G39" s="64"/>
      <c r="H39" s="64"/>
      <c r="I39"/>
      <c r="J39"/>
      <c r="K39"/>
      <c r="L39"/>
      <c r="M39"/>
      <c r="N39"/>
      <c r="O39"/>
      <c r="P39"/>
      <c r="Q39"/>
      <c r="R39"/>
      <c r="S39"/>
      <c r="T39" s="71"/>
      <c r="U39" s="52"/>
      <c r="W39" s="140" t="s">
        <v>37</v>
      </c>
      <c r="X39" s="137">
        <f>SUMPRODUCT((ENTRY!$E$3:$E$202="F")*(ENTRY!$F$3:$F$202=$X$36)*(ENTRY!$H$3:$H$202=W39))+SUMPRODUCT((ENTRY!$E$3:$E$202="F")*(ENTRY!$I$3:$I$202=$X$36)*(ENTRY!$K$3:$K$202=W39))+SUMPRODUCT((ENTRY!$E$3:$E$202="F")*(ENTRY!$L$3:$L$202=$X$36)*(ENTRY!$N$3:$N$202=W39))+SUMPRODUCT((ENTRY!$E$3:$E$202="F")*(ENTRY!$O$3:$O$202=$X$36)*(ENTRY!$Q$3:$Q$202=W39))+SUMPRODUCT((ENTRY!$E$3:$E$202="F")*(ENTRY!$R$3:$R$202=$X$36)*(ENTRY!$T$3:$T$202=W39))+SUMPRODUCT((ENTRY!$E$3:$E$202="F")*(ENTRY!$U$3:$U$202=$X$36)*(ENTRY!$W$3:$W$202=W23))</f>
        <v>2</v>
      </c>
      <c r="Y39" s="138">
        <f>SUMPRODUCT((ENTRY!$E$3:$E$202="F")*(ENTRY!$F$3:$F$202=$Y$36)*(ENTRY!$H$3:$H$202=W39))+SUMPRODUCT((ENTRY!$E$3:$E$202="F")*(ENTRY!$I$3:$I$202=$Y$36)*(ENTRY!$K$3:$K$202=W39))+SUMPRODUCT((ENTRY!$E$3:$E$202="F")*(ENTRY!$L$3:$L$202=$Y$36)*(ENTRY!$N$3:$N$202=W39))+SUMPRODUCT((ENTRY!$E$3:$E$202="F")*(ENTRY!$O$3:$O$202=$Y$36)*(ENTRY!$Q$3:$Q$202=W39))+SUMPRODUCT((ENTRY!$E$3:$E$202="F")*(ENTRY!$R$3:$R$202=$Y$36)*(ENTRY!$T$3:$T$202=W39))+SUMPRODUCT((ENTRY!$E$3:$E$202="F")*(ENTRY!$U$3:$U$202=$Y$36)*(ENTRY!$W$3:$W$202=W23))</f>
        <v>4</v>
      </c>
      <c r="Z39" s="330">
        <f>SUMPRODUCT((ENTRY!$E$3:$E$202="F")*(ENTRY!$F$3:$F$202=$Z$36)*(ENTRY!$H$3:$H$202=W39))+SUMPRODUCT((ENTRY!$E$3:$E$202="F")*(ENTRY!$I$3:$I$202=$Z$36)*(ENTRY!$K$3:$K$202=W39))+SUMPRODUCT((ENTRY!$E$3:$E$202="F")*(ENTRY!$L$3:$L$202=$Z$36)*(ENTRY!$N$3:$N$202=W39))+SUMPRODUCT((ENTRY!$E$3:$E$202="F")*(ENTRY!$O$3:$O$202=$Z$36)*(ENTRY!$Q$3:$Q$202=W39))+SUMPRODUCT((ENTRY!$E$3:$E$202="F")*(ENTRY!$R$3:$R$202=$Z$36)*(ENTRY!$T$3:$T$202=W39))+SUMPRODUCT((ENTRY!$E$3:$E$202="F")*(ENTRY!$U$3:$U$202=$Z$36)*(ENTRY!$W$3:$W$202=W23))</f>
        <v>6</v>
      </c>
      <c r="AA39" s="138">
        <f>SUMPRODUCT((ENTRY!$E$3:$E$202="F")*(ENTRY!$F$3:$F$202=$AA$36)*(ENTRY!$H$3:$H$202=W39))+SUMPRODUCT((ENTRY!$E$3:$E$202="F")*(ENTRY!$I$3:$I$202=$AA$36)*(ENTRY!$K$3:$K$202=W39))+SUMPRODUCT((ENTRY!$E$3:$E$202="F")*(ENTRY!$L$3:$L$202=$AA$36)*(ENTRY!$N$3:$N$202=W39))+SUMPRODUCT((ENTRY!$E$3:$E$202="F")*(ENTRY!$O$3:$O$202=$AA$36)*(ENTRY!$Q$3:$Q$202=W39))+SUMPRODUCT((ENTRY!$E$3:$E$202="F")*(ENTRY!$R$3:$R$202=$AA$36)*(ENTRY!$T$3:$T$202=W39))+SUMPRODUCT((ENTRY!$E$3:$E$202="F")*(ENTRY!$U$3:$U$202=$AA$36)*(ENTRY!$W$3:$W$202=W23))</f>
        <v>5</v>
      </c>
      <c r="AB39" s="331">
        <f>SUMPRODUCT((ENTRY!$E$3:$E$202="F")*(ENTRY!$F$3:$F$202=$AB$36)*(ENTRY!$H$3:$H$202=W39))+SUMPRODUCT((ENTRY!$E$3:$E$202="F")*(ENTRY!$I$3:$I$202=$AB$36)*(ENTRY!$K$3:$K$202=W39))+SUMPRODUCT((ENTRY!$E$3:$E$202="F")*(ENTRY!$L$3:$L$202=$AB$36)*(ENTRY!$N$3:$N$202=W39))+SUMPRODUCT((ENTRY!$E$3:$E$202="F")*(ENTRY!$O$3:$O$202=$AB$36)*(ENTRY!$Q$3:$Q$202=W39))+SUMPRODUCT((ENTRY!$E$3:$E$202="F")*(ENTRY!$R$3:$R$202=$AB$36)*(ENTRY!$T$3:$T$202=W39))+SUMPRODUCT((ENTRY!$E$3:$E$202="F")*(ENTRY!$U$3:$U$202=$AB$36)*(ENTRY!$W$3:$W$202=W23))</f>
        <v>4</v>
      </c>
      <c r="AC39" s="290">
        <f>SUMPRODUCT((ENTRY!$E$3:$E$202="F")*(ENTRY!$F$3:$F$202=$AC$36)*(ENTRY!$H$3:$H$202=W39))+SUMPRODUCT((ENTRY!$E$3:$E$202="F")*(ENTRY!$I$3:$I$202=$AC$36)*(ENTRY!$K$3:$K$202=W39))+SUMPRODUCT((ENTRY!$E$3:$E$202="F")*(ENTRY!$L$3:$L$202=$AC$36)*(ENTRY!$N$3:$N$202=W39))+SUMPRODUCT((ENTRY!$E$3:$E$202="F")*(ENTRY!$O$3:$O$202=$AC$36)*(ENTRY!$Q$3:$Q$202=W39))+SUMPRODUCT((ENTRY!$E$3:$E$202="F")*(ENTRY!$R$3:$R$202=$AC$36)*(ENTRY!$T$3:$T$202=W39))+SUMPRODUCT((ENTRY!$E$3:$E$202="F")*(ENTRY!$U$3:$U$202=$AC$36)*(ENTRY!$W$3:$W$202=W23))</f>
        <v>1</v>
      </c>
      <c r="AD39" s="322">
        <f t="shared" si="2"/>
        <v>7</v>
      </c>
    </row>
    <row r="40" spans="1:30" x14ac:dyDescent="0.25">
      <c r="A40"/>
      <c r="B40"/>
      <c r="C40"/>
      <c r="D40"/>
      <c r="E40"/>
      <c r="F40"/>
      <c r="G40"/>
      <c r="H40"/>
      <c r="I40"/>
      <c r="J40"/>
      <c r="K40"/>
      <c r="L40"/>
      <c r="M40"/>
      <c r="N40"/>
      <c r="O40"/>
      <c r="P40"/>
      <c r="Q40"/>
      <c r="R40"/>
      <c r="S40"/>
      <c r="W40" s="140" t="s">
        <v>36</v>
      </c>
      <c r="X40" s="137">
        <f>SUMPRODUCT((ENTRY!$E$3:$E$202="F")*(ENTRY!$F$3:$F$202=$X$36)*(ENTRY!$H$3:$H$202=W40))+SUMPRODUCT((ENTRY!$E$3:$E$202="F")*(ENTRY!$I$3:$I$202=$X$36)*(ENTRY!$K$3:$K$202=W40))+SUMPRODUCT((ENTRY!$E$3:$E$202="F")*(ENTRY!$L$3:$L$202=$X$36)*(ENTRY!$N$3:$N$202=W40))+SUMPRODUCT((ENTRY!$E$3:$E$202="F")*(ENTRY!$O$3:$O$202=$X$36)*(ENTRY!$Q$3:$Q$202=W40))+SUMPRODUCT((ENTRY!$E$3:$E$202="F")*(ENTRY!$R$3:$R$202=$X$36)*(ENTRY!$T$3:$T$202=W40))+SUMPRODUCT((ENTRY!$E$3:$E$202="F")*(ENTRY!$U$3:$U$202=$X$36)*(ENTRY!$W$3:$W$202=W24))</f>
        <v>3</v>
      </c>
      <c r="Y40" s="138">
        <f>SUMPRODUCT((ENTRY!$E$3:$E$202="F")*(ENTRY!$F$3:$F$202=$Y$36)*(ENTRY!$H$3:$H$202=W40))+SUMPRODUCT((ENTRY!$E$3:$E$202="F")*(ENTRY!$I$3:$I$202=$Y$36)*(ENTRY!$K$3:$K$202=W40))+SUMPRODUCT((ENTRY!$E$3:$E$202="F")*(ENTRY!$L$3:$L$202=$Y$36)*(ENTRY!$N$3:$N$202=W40))+SUMPRODUCT((ENTRY!$E$3:$E$202="F")*(ENTRY!$O$3:$O$202=$Y$36)*(ENTRY!$Q$3:$Q$202=W40))+SUMPRODUCT((ENTRY!$E$3:$E$202="F")*(ENTRY!$R$3:$R$202=$Y$36)*(ENTRY!$T$3:$T$202=W40))+SUMPRODUCT((ENTRY!$E$3:$E$202="F")*(ENTRY!$U$3:$U$202=$Y$36)*(ENTRY!$W$3:$W$202=W24))</f>
        <v>2</v>
      </c>
      <c r="Z40" s="330">
        <f>SUMPRODUCT((ENTRY!$E$3:$E$202="F")*(ENTRY!$F$3:$F$202=$Z$36)*(ENTRY!$H$3:$H$202=W40))+SUMPRODUCT((ENTRY!$E$3:$E$202="F")*(ENTRY!$I$3:$I$202=$Z$36)*(ENTRY!$K$3:$K$202=W40))+SUMPRODUCT((ENTRY!$E$3:$E$202="F")*(ENTRY!$L$3:$L$202=$Z$36)*(ENTRY!$N$3:$N$202=W40))+SUMPRODUCT((ENTRY!$E$3:$E$202="F")*(ENTRY!$O$3:$O$202=$Z$36)*(ENTRY!$Q$3:$Q$202=W40))+SUMPRODUCT((ENTRY!$E$3:$E$202="F")*(ENTRY!$R$3:$R$202=$Z$36)*(ENTRY!$T$3:$T$202=W40))+SUMPRODUCT((ENTRY!$E$3:$E$202="F")*(ENTRY!$U$3:$U$202=$Z$36)*(ENTRY!$W$3:$W$202=W24))</f>
        <v>4</v>
      </c>
      <c r="AA40" s="138">
        <f>SUMPRODUCT((ENTRY!$E$3:$E$202="F")*(ENTRY!$F$3:$F$202=$AA$36)*(ENTRY!$H$3:$H$202=W40))+SUMPRODUCT((ENTRY!$E$3:$E$202="F")*(ENTRY!$I$3:$I$202=$AA$36)*(ENTRY!$K$3:$K$202=W40))+SUMPRODUCT((ENTRY!$E$3:$E$202="F")*(ENTRY!$L$3:$L$202=$AA$36)*(ENTRY!$N$3:$N$202=W40))+SUMPRODUCT((ENTRY!$E$3:$E$202="F")*(ENTRY!$O$3:$O$202=$AA$36)*(ENTRY!$Q$3:$Q$202=W40))+SUMPRODUCT((ENTRY!$E$3:$E$202="F")*(ENTRY!$R$3:$R$202=$AA$36)*(ENTRY!$T$3:$T$202=W40))+SUMPRODUCT((ENTRY!$E$3:$E$202="F")*(ENTRY!$U$3:$U$202=$AA$36)*(ENTRY!$W$3:$W$202=W24))</f>
        <v>3</v>
      </c>
      <c r="AB40" s="331">
        <f>SUMPRODUCT((ENTRY!$E$3:$E$202="F")*(ENTRY!$F$3:$F$202=$AB$36)*(ENTRY!$H$3:$H$202=W40))+SUMPRODUCT((ENTRY!$E$3:$E$202="F")*(ENTRY!$I$3:$I$202=$AB$36)*(ENTRY!$K$3:$K$202=W40))+SUMPRODUCT((ENTRY!$E$3:$E$202="F")*(ENTRY!$L$3:$L$202=$AB$36)*(ENTRY!$N$3:$N$202=W40))+SUMPRODUCT((ENTRY!$E$3:$E$202="F")*(ENTRY!$O$3:$O$202=$AB$36)*(ENTRY!$Q$3:$Q$202=W40))+SUMPRODUCT((ENTRY!$E$3:$E$202="F")*(ENTRY!$R$3:$R$202=$AB$36)*(ENTRY!$T$3:$T$202=W40))+SUMPRODUCT((ENTRY!$E$3:$E$202="F")*(ENTRY!$U$3:$U$202=$AB$36)*(ENTRY!$W$3:$W$202=W24))</f>
        <v>3</v>
      </c>
      <c r="AC40" s="290">
        <f>SUMPRODUCT((ENTRY!$E$3:$E$202="F")*(ENTRY!$F$3:$F$202=$AC$36)*(ENTRY!$H$3:$H$202=W40))+SUMPRODUCT((ENTRY!$E$3:$E$202="F")*(ENTRY!$I$3:$I$202=$AC$36)*(ENTRY!$K$3:$K$202=W40))+SUMPRODUCT((ENTRY!$E$3:$E$202="F")*(ENTRY!$L$3:$L$202=$AC$36)*(ENTRY!$N$3:$N$202=W40))+SUMPRODUCT((ENTRY!$E$3:$E$202="F")*(ENTRY!$O$3:$O$202=$AC$36)*(ENTRY!$Q$3:$Q$202=W40))+SUMPRODUCT((ENTRY!$E$3:$E$202="F")*(ENTRY!$R$3:$R$202=$AC$36)*(ENTRY!$T$3:$T$202=W40))+SUMPRODUCT((ENTRY!$E$3:$E$202="F")*(ENTRY!$U$3:$U$202=$AC$36)*(ENTRY!$W$3:$W$202=W24))</f>
        <v>0</v>
      </c>
      <c r="AD40" s="322">
        <f t="shared" si="2"/>
        <v>4</v>
      </c>
    </row>
    <row r="41" spans="1:30" x14ac:dyDescent="0.25">
      <c r="A41"/>
      <c r="B41"/>
      <c r="C41"/>
      <c r="D41"/>
      <c r="E41"/>
      <c r="F41"/>
      <c r="G41"/>
      <c r="H41"/>
      <c r="I41"/>
      <c r="J41"/>
      <c r="K41"/>
      <c r="L41"/>
      <c r="M41"/>
      <c r="N41"/>
      <c r="O41"/>
      <c r="P41"/>
      <c r="Q41"/>
      <c r="R41"/>
      <c r="S41"/>
      <c r="W41" s="140" t="s">
        <v>41</v>
      </c>
      <c r="X41" s="137">
        <f>SUMPRODUCT((ENTRY!$E$3:$E$202="F")*(ENTRY!$F$3:$F$202=$X$36)*(ENTRY!$H$3:$H$202=W41))+SUMPRODUCT((ENTRY!$E$3:$E$202="F")*(ENTRY!$I$3:$I$202=$X$36)*(ENTRY!$K$3:$K$202=W41))+SUMPRODUCT((ENTRY!$E$3:$E$202="F")*(ENTRY!$L$3:$L$202=$X$36)*(ENTRY!$N$3:$N$202=W41))+SUMPRODUCT((ENTRY!$E$3:$E$202="F")*(ENTRY!$O$3:$O$202=$X$36)*(ENTRY!$Q$3:$Q$202=W41))+SUMPRODUCT((ENTRY!$E$3:$E$202="F")*(ENTRY!$R$3:$R$202=$X$36)*(ENTRY!$T$3:$T$202=W41))+SUMPRODUCT((ENTRY!$E$3:$E$202="F")*(ENTRY!$U$3:$U$202=$X$36)*(ENTRY!$W$3:$W$202=W25))</f>
        <v>7</v>
      </c>
      <c r="Y41" s="138">
        <f>SUMPRODUCT((ENTRY!$E$3:$E$202="F")*(ENTRY!$F$3:$F$202=$Y$36)*(ENTRY!$H$3:$H$202=W41))+SUMPRODUCT((ENTRY!$E$3:$E$202="F")*(ENTRY!$I$3:$I$202=$Y$36)*(ENTRY!$K$3:$K$202=W41))+SUMPRODUCT((ENTRY!$E$3:$E$202="F")*(ENTRY!$L$3:$L$202=$Y$36)*(ENTRY!$N$3:$N$202=W41))+SUMPRODUCT((ENTRY!$E$3:$E$202="F")*(ENTRY!$O$3:$O$202=$Y$36)*(ENTRY!$Q$3:$Q$202=W41))+SUMPRODUCT((ENTRY!$E$3:$E$202="F")*(ENTRY!$R$3:$R$202=$Y$36)*(ENTRY!$T$3:$T$202=W41))+SUMPRODUCT((ENTRY!$E$3:$E$202="F")*(ENTRY!$U$3:$U$202=$Y$36)*(ENTRY!$W$3:$W$202=W25))</f>
        <v>0</v>
      </c>
      <c r="Z41" s="330">
        <f>SUMPRODUCT((ENTRY!$E$3:$E$202="F")*(ENTRY!$F$3:$F$202=$Z$36)*(ENTRY!$H$3:$H$202=W41))+SUMPRODUCT((ENTRY!$E$3:$E$202="F")*(ENTRY!$I$3:$I$202=$Z$36)*(ENTRY!$K$3:$K$202=W41))+SUMPRODUCT((ENTRY!$E$3:$E$202="F")*(ENTRY!$L$3:$L$202=$Z$36)*(ENTRY!$N$3:$N$202=W41))+SUMPRODUCT((ENTRY!$E$3:$E$202="F")*(ENTRY!$O$3:$O$202=$Z$36)*(ENTRY!$Q$3:$Q$202=W41))+SUMPRODUCT((ENTRY!$E$3:$E$202="F")*(ENTRY!$R$3:$R$202=$Z$36)*(ENTRY!$T$3:$T$202=W41))+SUMPRODUCT((ENTRY!$E$3:$E$202="F")*(ENTRY!$U$3:$U$202=$Z$36)*(ENTRY!$W$3:$W$202=W25))</f>
        <v>2</v>
      </c>
      <c r="AA41" s="138">
        <f>SUMPRODUCT((ENTRY!$E$3:$E$202="F")*(ENTRY!$F$3:$F$202=$AA$36)*(ENTRY!$H$3:$H$202=W41))+SUMPRODUCT((ENTRY!$E$3:$E$202="F")*(ENTRY!$I$3:$I$202=$AA$36)*(ENTRY!$K$3:$K$202=W41))+SUMPRODUCT((ENTRY!$E$3:$E$202="F")*(ENTRY!$L$3:$L$202=$AA$36)*(ENTRY!$N$3:$N$202=W41))+SUMPRODUCT((ENTRY!$E$3:$E$202="F")*(ENTRY!$O$3:$O$202=$AA$36)*(ENTRY!$Q$3:$Q$202=W41))+SUMPRODUCT((ENTRY!$E$3:$E$202="F")*(ENTRY!$R$3:$R$202=$AA$36)*(ENTRY!$T$3:$T$202=W41))+SUMPRODUCT((ENTRY!$E$3:$E$202="F")*(ENTRY!$U$3:$U$202=$AA$36)*(ENTRY!$W$3:$W$202=W25))</f>
        <v>2</v>
      </c>
      <c r="AB41" s="331">
        <f>SUMPRODUCT((ENTRY!$E$3:$E$202="F")*(ENTRY!$F$3:$F$202=$AB$36)*(ENTRY!$H$3:$H$202=W41))+SUMPRODUCT((ENTRY!$E$3:$E$202="F")*(ENTRY!$I$3:$I$202=$AB$36)*(ENTRY!$K$3:$K$202=W41))+SUMPRODUCT((ENTRY!$E$3:$E$202="F")*(ENTRY!$L$3:$L$202=$AB$36)*(ENTRY!$N$3:$N$202=W41))+SUMPRODUCT((ENTRY!$E$3:$E$202="F")*(ENTRY!$O$3:$O$202=$AB$36)*(ENTRY!$Q$3:$Q$202=W41))+SUMPRODUCT((ENTRY!$E$3:$E$202="F")*(ENTRY!$R$3:$R$202=$AB$36)*(ENTRY!$T$3:$T$202=W41))+SUMPRODUCT((ENTRY!$E$3:$E$202="F")*(ENTRY!$U$3:$U$202=$AB$36)*(ENTRY!$W$3:$W$202=W25))</f>
        <v>4</v>
      </c>
      <c r="AC41" s="290">
        <f>SUMPRODUCT((ENTRY!$E$3:$E$202="F")*(ENTRY!$F$3:$F$202=$AC$36)*(ENTRY!$H$3:$H$202=W41))+SUMPRODUCT((ENTRY!$E$3:$E$202="F")*(ENTRY!$I$3:$I$202=$AC$36)*(ENTRY!$K$3:$K$202=W41))+SUMPRODUCT((ENTRY!$E$3:$E$202="F")*(ENTRY!$L$3:$L$202=$AC$36)*(ENTRY!$N$3:$N$202=W41))+SUMPRODUCT((ENTRY!$E$3:$E$202="F")*(ENTRY!$O$3:$O$202=$AC$36)*(ENTRY!$Q$3:$Q$202=W41))+SUMPRODUCT((ENTRY!$E$3:$E$202="F")*(ENTRY!$R$3:$R$202=$AC$36)*(ENTRY!$T$3:$T$202=W41))+SUMPRODUCT((ENTRY!$E$3:$E$202="F")*(ENTRY!$U$3:$U$202=$AC$36)*(ENTRY!$W$3:$W$202=W25))</f>
        <v>0</v>
      </c>
      <c r="AD41" s="322">
        <f t="shared" si="2"/>
        <v>2</v>
      </c>
    </row>
    <row r="42" spans="1:30" x14ac:dyDescent="0.25">
      <c r="A42"/>
      <c r="B42"/>
      <c r="C42"/>
      <c r="D42"/>
      <c r="E42"/>
      <c r="F42"/>
      <c r="G42"/>
      <c r="H42"/>
      <c r="I42"/>
      <c r="J42"/>
      <c r="K42"/>
      <c r="L42"/>
      <c r="M42"/>
      <c r="N42"/>
      <c r="O42"/>
      <c r="P42"/>
      <c r="Q42"/>
      <c r="R42"/>
      <c r="S42"/>
      <c r="W42" s="140" t="s">
        <v>40</v>
      </c>
      <c r="X42" s="137">
        <f>SUMPRODUCT((ENTRY!$E$3:$E$202="F")*(ENTRY!$F$3:$F$202=$X$36)*(ENTRY!$H$3:$H$202=W42))+SUMPRODUCT((ENTRY!$E$3:$E$202="F")*(ENTRY!$I$3:$I$202=$X$36)*(ENTRY!$K$3:$K$202=W42))+SUMPRODUCT((ENTRY!$E$3:$E$202="F")*(ENTRY!$L$3:$L$202=$X$36)*(ENTRY!$N$3:$N$202=W42))+SUMPRODUCT((ENTRY!$E$3:$E$202="F")*(ENTRY!$O$3:$O$202=$X$36)*(ENTRY!$Q$3:$Q$202=W42))+SUMPRODUCT((ENTRY!$E$3:$E$202="F")*(ENTRY!$R$3:$R$202=$X$36)*(ENTRY!$T$3:$T$202=W42))+SUMPRODUCT((ENTRY!$E$3:$E$202="F")*(ENTRY!$U$3:$U$202=$X$36)*(ENTRY!$W$3:$W$202=W26))</f>
        <v>6</v>
      </c>
      <c r="Y42" s="138">
        <f>SUMPRODUCT((ENTRY!$E$3:$E$202="F")*(ENTRY!$F$3:$F$202=$Y$36)*(ENTRY!$H$3:$H$202=W42))+SUMPRODUCT((ENTRY!$E$3:$E$202="F")*(ENTRY!$I$3:$I$202=$Y$36)*(ENTRY!$K$3:$K$202=W42))+SUMPRODUCT((ENTRY!$E$3:$E$202="F")*(ENTRY!$L$3:$L$202=$Y$36)*(ENTRY!$N$3:$N$202=W42))+SUMPRODUCT((ENTRY!$E$3:$E$202="F")*(ENTRY!$O$3:$O$202=$Y$36)*(ENTRY!$Q$3:$Q$202=W42))+SUMPRODUCT((ENTRY!$E$3:$E$202="F")*(ENTRY!$R$3:$R$202=$Y$36)*(ENTRY!$T$3:$T$202=W42))+SUMPRODUCT((ENTRY!$E$3:$E$202="F")*(ENTRY!$U$3:$U$202=$Y$36)*(ENTRY!$W$3:$W$202=W26))</f>
        <v>1</v>
      </c>
      <c r="Z42" s="330">
        <f>SUMPRODUCT((ENTRY!$E$3:$E$202="F")*(ENTRY!$F$3:$F$202=$Z$36)*(ENTRY!$H$3:$H$202=W42))+SUMPRODUCT((ENTRY!$E$3:$E$202="F")*(ENTRY!$I$3:$I$202=$Z$36)*(ENTRY!$K$3:$K$202=W42))+SUMPRODUCT((ENTRY!$E$3:$E$202="F")*(ENTRY!$L$3:$L$202=$Z$36)*(ENTRY!$N$3:$N$202=W42))+SUMPRODUCT((ENTRY!$E$3:$E$202="F")*(ENTRY!$O$3:$O$202=$Z$36)*(ENTRY!$Q$3:$Q$202=W42))+SUMPRODUCT((ENTRY!$E$3:$E$202="F")*(ENTRY!$R$3:$R$202=$Z$36)*(ENTRY!$T$3:$T$202=W42))+SUMPRODUCT((ENTRY!$E$3:$E$202="F")*(ENTRY!$U$3:$U$202=$Z$36)*(ENTRY!$W$3:$W$202=W26))</f>
        <v>4</v>
      </c>
      <c r="AA42" s="138">
        <f>SUMPRODUCT((ENTRY!$E$3:$E$202="F")*(ENTRY!$F$3:$F$202=$AA$36)*(ENTRY!$H$3:$H$202=W42))+SUMPRODUCT((ENTRY!$E$3:$E$202="F")*(ENTRY!$I$3:$I$202=$AA$36)*(ENTRY!$K$3:$K$202=W42))+SUMPRODUCT((ENTRY!$E$3:$E$202="F")*(ENTRY!$L$3:$L$202=$AA$36)*(ENTRY!$N$3:$N$202=W42))+SUMPRODUCT((ENTRY!$E$3:$E$202="F")*(ENTRY!$O$3:$O$202=$AA$36)*(ENTRY!$Q$3:$Q$202=W42))+SUMPRODUCT((ENTRY!$E$3:$E$202="F")*(ENTRY!$R$3:$R$202=$AA$36)*(ENTRY!$T$3:$T$202=W42))+SUMPRODUCT((ENTRY!$E$3:$E$202="F")*(ENTRY!$U$3:$U$202=$AA$36)*(ENTRY!$W$3:$W$202=W26))</f>
        <v>5</v>
      </c>
      <c r="AB42" s="331">
        <f>SUMPRODUCT((ENTRY!$E$3:$E$202="F")*(ENTRY!$F$3:$F$202=$AB$36)*(ENTRY!$H$3:$H$202=W42))+SUMPRODUCT((ENTRY!$E$3:$E$202="F")*(ENTRY!$I$3:$I$202=$AB$36)*(ENTRY!$K$3:$K$202=W42))+SUMPRODUCT((ENTRY!$E$3:$E$202="F")*(ENTRY!$L$3:$L$202=$AB$36)*(ENTRY!$N$3:$N$202=W42))+SUMPRODUCT((ENTRY!$E$3:$E$202="F")*(ENTRY!$O$3:$O$202=$AB$36)*(ENTRY!$Q$3:$Q$202=W42))+SUMPRODUCT((ENTRY!$E$3:$E$202="F")*(ENTRY!$R$3:$R$202=$AB$36)*(ENTRY!$T$3:$T$202=W42))+SUMPRODUCT((ENTRY!$E$3:$E$202="F")*(ENTRY!$U$3:$U$202=$AB$36)*(ENTRY!$W$3:$W$202=W26))</f>
        <v>2</v>
      </c>
      <c r="AC42" s="290">
        <f>SUMPRODUCT((ENTRY!$E$3:$E$202="F")*(ENTRY!$F$3:$F$202=$AC$36)*(ENTRY!$H$3:$H$202=W42))+SUMPRODUCT((ENTRY!$E$3:$E$202="F")*(ENTRY!$I$3:$I$202=$AC$36)*(ENTRY!$K$3:$K$202=W42))+SUMPRODUCT((ENTRY!$E$3:$E$202="F")*(ENTRY!$L$3:$L$202=$AC$36)*(ENTRY!$N$3:$N$202=W42))+SUMPRODUCT((ENTRY!$E$3:$E$202="F")*(ENTRY!$O$3:$O$202=$AC$36)*(ENTRY!$Q$3:$Q$202=W42))+SUMPRODUCT((ENTRY!$E$3:$E$202="F")*(ENTRY!$R$3:$R$202=$AC$36)*(ENTRY!$T$3:$T$202=W42))+SUMPRODUCT((ENTRY!$E$3:$E$202="F")*(ENTRY!$U$3:$U$202=$AC$36)*(ENTRY!$W$3:$W$202=W26))</f>
        <v>0</v>
      </c>
      <c r="AD42" s="322">
        <f t="shared" si="2"/>
        <v>4</v>
      </c>
    </row>
    <row r="43" spans="1:30" x14ac:dyDescent="0.25">
      <c r="A43"/>
      <c r="B43"/>
      <c r="C43"/>
      <c r="D43"/>
      <c r="E43"/>
      <c r="F43"/>
      <c r="G43"/>
      <c r="H43"/>
      <c r="I43"/>
      <c r="J43"/>
      <c r="K43"/>
      <c r="L43"/>
      <c r="M43"/>
      <c r="N43"/>
      <c r="O43"/>
      <c r="P43"/>
      <c r="Q43"/>
      <c r="R43"/>
      <c r="S43"/>
      <c r="W43" s="140" t="s">
        <v>42</v>
      </c>
      <c r="X43" s="137">
        <f>SUMPRODUCT((ENTRY!$E$3:$E$202="F")*(ENTRY!$F$3:$F$202=$X$36)*(ENTRY!$H$3:$H$202=W43))+SUMPRODUCT((ENTRY!$E$3:$E$202="F")*(ENTRY!$I$3:$I$202=$X$36)*(ENTRY!$K$3:$K$202=W43))+SUMPRODUCT((ENTRY!$E$3:$E$202="F")*(ENTRY!$L$3:$L$202=$X$36)*(ENTRY!$N$3:$N$202=W43))+SUMPRODUCT((ENTRY!$E$3:$E$202="F")*(ENTRY!$O$3:$O$202=$X$36)*(ENTRY!$Q$3:$Q$202=W43))+SUMPRODUCT((ENTRY!$E$3:$E$202="F")*(ENTRY!$R$3:$R$202=$X$36)*(ENTRY!$T$3:$T$202=W43))+SUMPRODUCT((ENTRY!$E$3:$E$202="F")*(ENTRY!$U$3:$U$202=$X$36)*(ENTRY!$W$3:$W$202=W27))</f>
        <v>0</v>
      </c>
      <c r="Y43" s="138">
        <f>SUMPRODUCT((ENTRY!$E$3:$E$202="F")*(ENTRY!$F$3:$F$202=$Y$36)*(ENTRY!$H$3:$H$202=W43))+SUMPRODUCT((ENTRY!$E$3:$E$202="F")*(ENTRY!$I$3:$I$202=$Y$36)*(ENTRY!$K$3:$K$202=W43))+SUMPRODUCT((ENTRY!$E$3:$E$202="F")*(ENTRY!$L$3:$L$202=$Y$36)*(ENTRY!$N$3:$N$202=W43))+SUMPRODUCT((ENTRY!$E$3:$E$202="F")*(ENTRY!$O$3:$O$202=$Y$36)*(ENTRY!$Q$3:$Q$202=W43))+SUMPRODUCT((ENTRY!$E$3:$E$202="F")*(ENTRY!$R$3:$R$202=$Y$36)*(ENTRY!$T$3:$T$202=W43))+SUMPRODUCT((ENTRY!$E$3:$E$202="F")*(ENTRY!$U$3:$U$202=$Y$36)*(ENTRY!$W$3:$W$202=W27))</f>
        <v>0</v>
      </c>
      <c r="Z43" s="330">
        <f>SUMPRODUCT((ENTRY!$E$3:$E$202="F")*(ENTRY!$F$3:$F$202=$Z$36)*(ENTRY!$H$3:$H$202=W43))+SUMPRODUCT((ENTRY!$E$3:$E$202="F")*(ENTRY!$I$3:$I$202=$Z$36)*(ENTRY!$K$3:$K$202=W43))+SUMPRODUCT((ENTRY!$E$3:$E$202="F")*(ENTRY!$L$3:$L$202=$Z$36)*(ENTRY!$N$3:$N$202=W43))+SUMPRODUCT((ENTRY!$E$3:$E$202="F")*(ENTRY!$O$3:$O$202=$Z$36)*(ENTRY!$Q$3:$Q$202=W43))+SUMPRODUCT((ENTRY!$E$3:$E$202="F")*(ENTRY!$R$3:$R$202=$Z$36)*(ENTRY!$T$3:$T$202=W43))+SUMPRODUCT((ENTRY!$E$3:$E$202="F")*(ENTRY!$U$3:$U$202=$Z$36)*(ENTRY!$W$3:$W$202=W27))</f>
        <v>2</v>
      </c>
      <c r="AA43" s="138">
        <f>SUMPRODUCT((ENTRY!$E$3:$E$202="F")*(ENTRY!$F$3:$F$202=$AA$36)*(ENTRY!$H$3:$H$202=W43))+SUMPRODUCT((ENTRY!$E$3:$E$202="F")*(ENTRY!$I$3:$I$202=$AA$36)*(ENTRY!$K$3:$K$202=W43))+SUMPRODUCT((ENTRY!$E$3:$E$202="F")*(ENTRY!$L$3:$L$202=$AA$36)*(ENTRY!$N$3:$N$202=W43))+SUMPRODUCT((ENTRY!$E$3:$E$202="F")*(ENTRY!$O$3:$O$202=$AA$36)*(ENTRY!$Q$3:$Q$202=W43))+SUMPRODUCT((ENTRY!$E$3:$E$202="F")*(ENTRY!$R$3:$R$202=$AA$36)*(ENTRY!$T$3:$T$202=W43))+SUMPRODUCT((ENTRY!$E$3:$E$202="F")*(ENTRY!$U$3:$U$202=$AA$36)*(ENTRY!$W$3:$W$202=W27))</f>
        <v>3</v>
      </c>
      <c r="AB43" s="331">
        <f>SUMPRODUCT((ENTRY!$E$3:$E$202="F")*(ENTRY!$F$3:$F$202=$AB$36)*(ENTRY!$H$3:$H$202=W43))+SUMPRODUCT((ENTRY!$E$3:$E$202="F")*(ENTRY!$I$3:$I$202=$AB$36)*(ENTRY!$K$3:$K$202=W43))+SUMPRODUCT((ENTRY!$E$3:$E$202="F")*(ENTRY!$L$3:$L$202=$AB$36)*(ENTRY!$N$3:$N$202=W43))+SUMPRODUCT((ENTRY!$E$3:$E$202="F")*(ENTRY!$O$3:$O$202=$AB$36)*(ENTRY!$Q$3:$Q$202=W43))+SUMPRODUCT((ENTRY!$E$3:$E$202="F")*(ENTRY!$R$3:$R$202=$AB$36)*(ENTRY!$T$3:$T$202=W43))+SUMPRODUCT((ENTRY!$E$3:$E$202="F")*(ENTRY!$U$3:$U$202=$AB$36)*(ENTRY!$W$3:$W$202=W27))</f>
        <v>2</v>
      </c>
      <c r="AC43" s="290">
        <f>SUMPRODUCT((ENTRY!$E$3:$E$202="F")*(ENTRY!$F$3:$F$202=$AC$36)*(ENTRY!$H$3:$H$202=W43))+SUMPRODUCT((ENTRY!$E$3:$E$202="F")*(ENTRY!$I$3:$I$202=$AC$36)*(ENTRY!$K$3:$K$202=W43))+SUMPRODUCT((ENTRY!$E$3:$E$202="F")*(ENTRY!$L$3:$L$202=$AC$36)*(ENTRY!$N$3:$N$202=W43))+SUMPRODUCT((ENTRY!$E$3:$E$202="F")*(ENTRY!$O$3:$O$202=$AC$36)*(ENTRY!$Q$3:$Q$202=W43))+SUMPRODUCT((ENTRY!$E$3:$E$202="F")*(ENTRY!$R$3:$R$202=$AC$36)*(ENTRY!$T$3:$T$202=W43))+SUMPRODUCT((ENTRY!$E$3:$E$202="F")*(ENTRY!$U$3:$U$202=$AC$36)*(ENTRY!$W$3:$W$202=W27))</f>
        <v>0</v>
      </c>
      <c r="AD43" s="322">
        <f t="shared" si="2"/>
        <v>2</v>
      </c>
    </row>
    <row r="44" spans="1:30" x14ac:dyDescent="0.25">
      <c r="A44"/>
      <c r="B44"/>
      <c r="C44"/>
      <c r="D44"/>
      <c r="E44"/>
      <c r="F44"/>
      <c r="G44"/>
      <c r="H44"/>
      <c r="I44"/>
      <c r="J44"/>
      <c r="K44"/>
      <c r="L44"/>
      <c r="M44"/>
      <c r="N44"/>
      <c r="O44"/>
      <c r="P44"/>
      <c r="Q44"/>
      <c r="R44"/>
      <c r="S44"/>
      <c r="W44" s="140" t="s">
        <v>43</v>
      </c>
      <c r="X44" s="137">
        <f>SUMPRODUCT((ENTRY!$E$3:$E$202="F")*(ENTRY!$F$3:$F$202=$X$36)*(ENTRY!$H$3:$H$202=W44))+SUMPRODUCT((ENTRY!$E$3:$E$202="F")*(ENTRY!$I$3:$I$202=$X$36)*(ENTRY!$K$3:$K$202=W44))+SUMPRODUCT((ENTRY!$E$3:$E$202="F")*(ENTRY!$L$3:$L$202=$X$36)*(ENTRY!$N$3:$N$202=W44))+SUMPRODUCT((ENTRY!$E$3:$E$202="F")*(ENTRY!$O$3:$O$202=$X$36)*(ENTRY!$Q$3:$Q$202=W44))+SUMPRODUCT((ENTRY!$E$3:$E$202="F")*(ENTRY!$R$3:$R$202=$X$36)*(ENTRY!$T$3:$T$202=W44))+SUMPRODUCT((ENTRY!$E$3:$E$202="F")*(ENTRY!$U$3:$U$202=$X$36)*(ENTRY!$W$3:$W$202=W28))</f>
        <v>0</v>
      </c>
      <c r="Y44" s="138">
        <f>SUMPRODUCT((ENTRY!$E$3:$E$202="F")*(ENTRY!$F$3:$F$202=$Y$36)*(ENTRY!$H$3:$H$202=W44))+SUMPRODUCT((ENTRY!$E$3:$E$202="F")*(ENTRY!$I$3:$I$202=$Y$36)*(ENTRY!$K$3:$K$202=W44))+SUMPRODUCT((ENTRY!$E$3:$E$202="F")*(ENTRY!$L$3:$L$202=$Y$36)*(ENTRY!$N$3:$N$202=W44))+SUMPRODUCT((ENTRY!$E$3:$E$202="F")*(ENTRY!$O$3:$O$202=$Y$36)*(ENTRY!$Q$3:$Q$202=W44))+SUMPRODUCT((ENTRY!$E$3:$E$202="F")*(ENTRY!$R$3:$R$202=$Y$36)*(ENTRY!$T$3:$T$202=W44))+SUMPRODUCT((ENTRY!$E$3:$E$202="F")*(ENTRY!$U$3:$U$202=$Y$36)*(ENTRY!$W$3:$W$202=W28))</f>
        <v>0</v>
      </c>
      <c r="Z44" s="330">
        <f>SUMPRODUCT((ENTRY!$E$3:$E$202="F")*(ENTRY!$F$3:$F$202=$Z$36)*(ENTRY!$H$3:$H$202=W44))+SUMPRODUCT((ENTRY!$E$3:$E$202="F")*(ENTRY!$I$3:$I$202=$Z$36)*(ENTRY!$K$3:$K$202=W44))+SUMPRODUCT((ENTRY!$E$3:$E$202="F")*(ENTRY!$L$3:$L$202=$Z$36)*(ENTRY!$N$3:$N$202=W44))+SUMPRODUCT((ENTRY!$E$3:$E$202="F")*(ENTRY!$O$3:$O$202=$Z$36)*(ENTRY!$Q$3:$Q$202=W44))+SUMPRODUCT((ENTRY!$E$3:$E$202="F")*(ENTRY!$R$3:$R$202=$Z$36)*(ENTRY!$T$3:$T$202=W44))+SUMPRODUCT((ENTRY!$E$3:$E$202="F")*(ENTRY!$U$3:$U$202=$Z$36)*(ENTRY!$W$3:$W$202=W28))</f>
        <v>0</v>
      </c>
      <c r="AA44" s="138">
        <f>SUMPRODUCT((ENTRY!$E$3:$E$202="F")*(ENTRY!$F$3:$F$202=$AA$36)*(ENTRY!$H$3:$H$202=W44))+SUMPRODUCT((ENTRY!$E$3:$E$202="F")*(ENTRY!$I$3:$I$202=$AA$36)*(ENTRY!$K$3:$K$202=W44))+SUMPRODUCT((ENTRY!$E$3:$E$202="F")*(ENTRY!$L$3:$L$202=$AA$36)*(ENTRY!$N$3:$N$202=W44))+SUMPRODUCT((ENTRY!$E$3:$E$202="F")*(ENTRY!$O$3:$O$202=$AA$36)*(ENTRY!$Q$3:$Q$202=W44))+SUMPRODUCT((ENTRY!$E$3:$E$202="F")*(ENTRY!$R$3:$R$202=$AA$36)*(ENTRY!$T$3:$T$202=W44))+SUMPRODUCT((ENTRY!$E$3:$E$202="F")*(ENTRY!$U$3:$U$202=$AA$36)*(ENTRY!$W$3:$W$202=W28))</f>
        <v>2</v>
      </c>
      <c r="AB44" s="331">
        <f>SUMPRODUCT((ENTRY!$E$3:$E$202="F")*(ENTRY!$F$3:$F$202=$AB$36)*(ENTRY!$H$3:$H$202=W44))+SUMPRODUCT((ENTRY!$E$3:$E$202="F")*(ENTRY!$I$3:$I$202=$AB$36)*(ENTRY!$K$3:$K$202=W44))+SUMPRODUCT((ENTRY!$E$3:$E$202="F")*(ENTRY!$L$3:$L$202=$AB$36)*(ENTRY!$N$3:$N$202=W44))+SUMPRODUCT((ENTRY!$E$3:$E$202="F")*(ENTRY!$O$3:$O$202=$AB$36)*(ENTRY!$Q$3:$Q$202=W44))+SUMPRODUCT((ENTRY!$E$3:$E$202="F")*(ENTRY!$R$3:$R$202=$AB$36)*(ENTRY!$T$3:$T$202=W44))+SUMPRODUCT((ENTRY!$E$3:$E$202="F")*(ENTRY!$U$3:$U$202=$AB$36)*(ENTRY!$W$3:$W$202=W28))</f>
        <v>0</v>
      </c>
      <c r="AC44" s="290">
        <f>SUMPRODUCT((ENTRY!$E$3:$E$202="F")*(ENTRY!$F$3:$F$202=$AC$36)*(ENTRY!$H$3:$H$202=W44))+SUMPRODUCT((ENTRY!$E$3:$E$202="F")*(ENTRY!$I$3:$I$202=$AC$36)*(ENTRY!$K$3:$K$202=W44))+SUMPRODUCT((ENTRY!$E$3:$E$202="F")*(ENTRY!$L$3:$L$202=$AC$36)*(ENTRY!$N$3:$N$202=W44))+SUMPRODUCT((ENTRY!$E$3:$E$202="F")*(ENTRY!$O$3:$O$202=$AC$36)*(ENTRY!$Q$3:$Q$202=W44))+SUMPRODUCT((ENTRY!$E$3:$E$202="F")*(ENTRY!$R$3:$R$202=$AC$36)*(ENTRY!$T$3:$T$202=W44))+SUMPRODUCT((ENTRY!$E$3:$E$202="F")*(ENTRY!$U$3:$U$202=$AC$36)*(ENTRY!$W$3:$W$202=W28))</f>
        <v>0</v>
      </c>
      <c r="AD44" s="322">
        <f t="shared" si="2"/>
        <v>0</v>
      </c>
    </row>
    <row r="45" spans="1:30" ht="15.75" thickBot="1" x14ac:dyDescent="0.3">
      <c r="A45"/>
      <c r="B45"/>
      <c r="C45"/>
      <c r="D45"/>
      <c r="E45"/>
      <c r="F45"/>
      <c r="G45"/>
      <c r="H45"/>
      <c r="I45"/>
      <c r="J45"/>
      <c r="K45"/>
      <c r="L45"/>
      <c r="M45"/>
      <c r="N45"/>
      <c r="O45"/>
      <c r="P45"/>
      <c r="Q45"/>
      <c r="R45"/>
      <c r="S45"/>
      <c r="W45" s="334" t="s">
        <v>90</v>
      </c>
      <c r="X45" s="335">
        <f>SUMPRODUCT((ENTRY!$E$3:$E$202="F")*(ENTRY!$F$3:$F$202=$X$36)*(ENTRY!$H$3:$H$202=W45))+SUMPRODUCT((ENTRY!$E$3:$E$202="F")*(ENTRY!$I$3:$I$202=$X$36)*(ENTRY!$K$3:$K$202=W45))+SUMPRODUCT((ENTRY!$E$3:$E$202="F")*(ENTRY!$L$3:$L$202=$X$36)*(ENTRY!$N$3:$N$202=W45))+SUMPRODUCT((ENTRY!$E$3:$E$202="F")*(ENTRY!$O$3:$O$202=$X$36)*(ENTRY!$Q$3:$Q$202=W45))+SUMPRODUCT((ENTRY!$E$3:$E$202="F")*(ENTRY!$R$3:$R$202=$X$36)*(ENTRY!$T$3:$T$202=W45))+SUMPRODUCT((ENTRY!$E$3:$E$202="F")*(ENTRY!$U$3:$U$202=$X$36)*(ENTRY!$W$3:$W$202=W29))</f>
        <v>0</v>
      </c>
      <c r="Y45" s="336">
        <f>SUMPRODUCT((ENTRY!$E$3:$E$202="F")*(ENTRY!$F$3:$F$202=$Y$36)*(ENTRY!$H$3:$H$202=W45))+SUMPRODUCT((ENTRY!$E$3:$E$202="F")*(ENTRY!$I$3:$I$202=$Y$36)*(ENTRY!$K$3:$K$202=W45))+SUMPRODUCT((ENTRY!$E$3:$E$202="F")*(ENTRY!$L$3:$L$202=$Y$36)*(ENTRY!$N$3:$N$202=W45))+SUMPRODUCT((ENTRY!$E$3:$E$202="F")*(ENTRY!$O$3:$O$202=$Y$36)*(ENTRY!$Q$3:$Q$202=W45))+SUMPRODUCT((ENTRY!$E$3:$E$202="F")*(ENTRY!$R$3:$R$202=$Y$36)*(ENTRY!$T$3:$T$202=W45))+SUMPRODUCT((ENTRY!$E$3:$E$202="F")*(ENTRY!$U$3:$U$202=$Y$36)*(ENTRY!$W$3:$W$202=W29))</f>
        <v>0</v>
      </c>
      <c r="Z45" s="337">
        <f>SUMPRODUCT((ENTRY!$E$3:$E$202="F")*(ENTRY!$F$3:$F$202=$Z$36)*(ENTRY!$H$3:$H$202=W45))+SUMPRODUCT((ENTRY!$E$3:$E$202="F")*(ENTRY!$I$3:$I$202=$Z$36)*(ENTRY!$K$3:$K$202=W45))+SUMPRODUCT((ENTRY!$E$3:$E$202="F")*(ENTRY!$L$3:$L$202=$Z$36)*(ENTRY!$N$3:$N$202=W45))+SUMPRODUCT((ENTRY!$E$3:$E$202="F")*(ENTRY!$O$3:$O$202=$Z$36)*(ENTRY!$Q$3:$Q$202=W45))+SUMPRODUCT((ENTRY!$E$3:$E$202="F")*(ENTRY!$R$3:$R$202=$Z$36)*(ENTRY!$T$3:$T$202=W45))+SUMPRODUCT((ENTRY!$E$3:$E$202="F")*(ENTRY!$U$3:$U$202=$Z$36)*(ENTRY!$W$3:$W$202=W29))</f>
        <v>0</v>
      </c>
      <c r="AA45" s="336">
        <f>SUMPRODUCT((ENTRY!$E$3:$E$202="F")*(ENTRY!$F$3:$F$202=$AA$36)*(ENTRY!$H$3:$H$202=W45))+SUMPRODUCT((ENTRY!$E$3:$E$202="F")*(ENTRY!$I$3:$I$202=$AA$36)*(ENTRY!$K$3:$K$202=W45))+SUMPRODUCT((ENTRY!$E$3:$E$202="F")*(ENTRY!$L$3:$L$202=$AA$36)*(ENTRY!$N$3:$N$202=W45))+SUMPRODUCT((ENTRY!$E$3:$E$202="F")*(ENTRY!$O$3:$O$202=$AA$36)*(ENTRY!$Q$3:$Q$202=W45))+SUMPRODUCT((ENTRY!$E$3:$E$202="F")*(ENTRY!$R$3:$R$202=$AA$36)*(ENTRY!$T$3:$T$202=W45))+SUMPRODUCT((ENTRY!$E$3:$E$202="F")*(ENTRY!$U$3:$U$202=$AA$36)*(ENTRY!$W$3:$W$202=W29))</f>
        <v>0</v>
      </c>
      <c r="AB45" s="338">
        <f>SUMPRODUCT((ENTRY!$E$3:$E$202="F")*(ENTRY!$F$3:$F$202=$AB$36)*(ENTRY!$H$3:$H$202=W45))+SUMPRODUCT((ENTRY!$E$3:$E$202="F")*(ENTRY!$I$3:$I$202=$AB$36)*(ENTRY!$K$3:$K$202=W45))+SUMPRODUCT((ENTRY!$E$3:$E$202="F")*(ENTRY!$L$3:$L$202=$AB$36)*(ENTRY!$N$3:$N$202=W45))+SUMPRODUCT((ENTRY!$E$3:$E$202="F")*(ENTRY!$O$3:$O$202=$AB$36)*(ENTRY!$Q$3:$Q$202=W45))+SUMPRODUCT((ENTRY!$E$3:$E$202="F")*(ENTRY!$R$3:$R$202=$AB$36)*(ENTRY!$T$3:$T$202=W45))+SUMPRODUCT((ENTRY!$E$3:$E$202="F")*(ENTRY!$U$3:$U$202=$AB$36)*(ENTRY!$W$3:$W$202=W29))</f>
        <v>0</v>
      </c>
      <c r="AC45" s="339">
        <f>SUMPRODUCT((ENTRY!$E$3:$E$202="F")*(ENTRY!$F$3:$F$202=$AC$36)*(ENTRY!$H$3:$H$202=W45))+SUMPRODUCT((ENTRY!$E$3:$E$202="F")*(ENTRY!$I$3:$I$202=$AC$36)*(ENTRY!$K$3:$K$202=W45))+SUMPRODUCT((ENTRY!$E$3:$E$202="F")*(ENTRY!$L$3:$L$202=$AC$36)*(ENTRY!$N$3:$N$202=W45))+SUMPRODUCT((ENTRY!$E$3:$E$202="F")*(ENTRY!$O$3:$O$202=$AC$36)*(ENTRY!$Q$3:$Q$202=W45))+SUMPRODUCT((ENTRY!$E$3:$E$202="F")*(ENTRY!$R$3:$R$202=$AC$36)*(ENTRY!$T$3:$T$202=W45))+SUMPRODUCT((ENTRY!$E$3:$E$202="F")*(ENTRY!$U$3:$U$202=$AC$36)*(ENTRY!$W$3:$W$202=W29))</f>
        <v>0</v>
      </c>
      <c r="AD45" s="357">
        <f t="shared" si="2"/>
        <v>0</v>
      </c>
    </row>
    <row r="46" spans="1:30" ht="15.75" thickBot="1" x14ac:dyDescent="0.3">
      <c r="A46"/>
      <c r="B46"/>
      <c r="C46"/>
      <c r="D46"/>
      <c r="E46"/>
      <c r="F46"/>
      <c r="G46"/>
      <c r="H46"/>
      <c r="I46"/>
      <c r="J46"/>
      <c r="K46"/>
      <c r="L46"/>
      <c r="M46"/>
      <c r="N46"/>
      <c r="O46"/>
      <c r="P46"/>
      <c r="Q46"/>
      <c r="R46"/>
      <c r="S46"/>
      <c r="W46" s="210" t="s">
        <v>81</v>
      </c>
      <c r="X46" s="141">
        <f>SUM(X37:X45)</f>
        <v>24</v>
      </c>
      <c r="Y46" s="141">
        <f>SUM(Y37:Y45)</f>
        <v>24</v>
      </c>
      <c r="Z46" s="327">
        <f>SUM(Z37:Z45)</f>
        <v>20</v>
      </c>
      <c r="AA46" s="141">
        <f>SUM(AA37:AA45)</f>
        <v>24</v>
      </c>
      <c r="AB46" s="332">
        <f>SUM(AB37:AB45)</f>
        <v>24</v>
      </c>
      <c r="AC46" s="340">
        <f>SUM(AC37:AC45)</f>
        <v>4</v>
      </c>
      <c r="AD46" s="358">
        <f>SUM(AD37:AD45)</f>
        <v>24</v>
      </c>
    </row>
    <row r="47" spans="1:30" ht="15.75" thickBot="1" x14ac:dyDescent="0.3">
      <c r="A47"/>
      <c r="B47"/>
      <c r="C47"/>
      <c r="D47"/>
      <c r="E47"/>
      <c r="F47"/>
      <c r="G47"/>
      <c r="H47"/>
      <c r="I47"/>
      <c r="J47"/>
      <c r="K47"/>
      <c r="L47"/>
      <c r="M47"/>
      <c r="N47"/>
      <c r="O47"/>
      <c r="P47"/>
      <c r="Q47"/>
      <c r="R47"/>
      <c r="S47"/>
      <c r="W47" s="341" t="s">
        <v>95</v>
      </c>
      <c r="X47" s="342">
        <f>X46-X45</f>
        <v>24</v>
      </c>
      <c r="Y47" s="342">
        <f>Y46-Y45</f>
        <v>24</v>
      </c>
      <c r="Z47" s="343">
        <f>Z46-Z45</f>
        <v>20</v>
      </c>
      <c r="AA47" s="342">
        <f>AA46-AA45</f>
        <v>24</v>
      </c>
      <c r="AB47" s="344">
        <f>AB46-AB45</f>
        <v>24</v>
      </c>
      <c r="AC47" s="343">
        <f>AC46-AC45</f>
        <v>4</v>
      </c>
      <c r="AD47" s="359">
        <f>AD46-AD45</f>
        <v>24</v>
      </c>
    </row>
    <row r="48" spans="1:30" ht="15.75" thickBot="1" x14ac:dyDescent="0.3">
      <c r="A48"/>
      <c r="B48"/>
      <c r="C48"/>
      <c r="D48"/>
      <c r="E48"/>
      <c r="F48"/>
      <c r="G48"/>
      <c r="H48"/>
      <c r="I48"/>
      <c r="J48"/>
      <c r="K48"/>
      <c r="L48"/>
      <c r="M48"/>
      <c r="N48"/>
      <c r="O48"/>
      <c r="P48"/>
      <c r="Q48"/>
      <c r="R48"/>
      <c r="S48"/>
      <c r="W48" s="142" t="s">
        <v>96</v>
      </c>
      <c r="X48" s="143">
        <f>IFERROR(X47/X46*100,"NA")</f>
        <v>100</v>
      </c>
      <c r="Y48" s="143">
        <f>IFERROR(Y47/Y46*100,"NA")</f>
        <v>100</v>
      </c>
      <c r="Z48" s="328">
        <f>IFERROR(Z47/Z46*100,"NA")</f>
        <v>100</v>
      </c>
      <c r="AA48" s="143">
        <f>IFERROR(AA47/AA46*100,"NA")</f>
        <v>100</v>
      </c>
      <c r="AB48" s="333">
        <f>IFERROR(AB47/AB46*100,"NA")</f>
        <v>100</v>
      </c>
      <c r="AC48" s="328">
        <f>IFERROR(AC47/AC46*100,"NA")</f>
        <v>100</v>
      </c>
      <c r="AD48" s="360">
        <f>IFERROR(AD47/AD46*100,"NA")</f>
        <v>100</v>
      </c>
    </row>
    <row r="49" spans="1:30" ht="15.75" thickBot="1" x14ac:dyDescent="0.3">
      <c r="A49"/>
      <c r="B49"/>
      <c r="C49"/>
      <c r="D49"/>
      <c r="E49"/>
      <c r="F49"/>
      <c r="G49"/>
      <c r="H49"/>
      <c r="I49"/>
      <c r="J49"/>
      <c r="K49"/>
      <c r="L49"/>
      <c r="M49"/>
      <c r="N49"/>
      <c r="O49"/>
      <c r="P49"/>
      <c r="Q49"/>
      <c r="R49"/>
      <c r="S49"/>
      <c r="W49" s="210" t="s">
        <v>97</v>
      </c>
      <c r="X49" s="345">
        <f>IFERROR((X37*8+X38*7+X39*6+X40*5+X41*4+X42*3+X43*2+X44*1+X45*0)/(B20*8)*100,"NA")</f>
        <v>61.979166666666664</v>
      </c>
      <c r="Y49" s="345">
        <f>IFERROR((Y37*8+Y38*7+Y39*6+Y40*5+Y41*4+Y42*3+Y43*2+Y44*1+Y45*0)/(B21*8)*100,"NA")</f>
        <v>88.541666666666657</v>
      </c>
      <c r="Z49" s="346">
        <f>IFERROR((Z37*8+Z38*7+Z39*6+Z40*5+Z41*4+Z42*3+Z43*2+Z44*1+Z45*0)/(B22*8)*100,"NA")</f>
        <v>59.375</v>
      </c>
      <c r="AA49" s="345">
        <f>IFERROR((AA37*8+AA38*7+AA39*6+AA40*5+AA41*4+AA42*3+AA43*2+AA44*1+AA45*0)/(B23*8)*100,"NA")</f>
        <v>54.6875</v>
      </c>
      <c r="AB49" s="347">
        <f>IFERROR((AB37*8+AB38*7+AB39*6+AB40*5+AB41*4+AB42*3+AB43*2+AB44*1+AB45*0)/(B24*8)*100,"NA")</f>
        <v>69.791666666666657</v>
      </c>
      <c r="AC49" s="348">
        <f>IFERROR((AC37*8+AC38*7+AC39*6+AC40*5+AC41*4+AC42*3+AC43*2+AC44*1+AC45*0)/(B25*8)*100,"NA")</f>
        <v>90.625</v>
      </c>
      <c r="AD49" s="361">
        <f>IFERROR((AD37*8+AD38*7+AD39*6+AD40*5+AD41*4+AD42*3+AD43*2+AD44*1+AD45*0)/((B22+B25)*8)*100,"NA")</f>
        <v>64.583333333333343</v>
      </c>
    </row>
    <row r="61" spans="1:30" ht="14.25" customHeight="1" x14ac:dyDescent="0.25"/>
  </sheetData>
  <mergeCells count="35">
    <mergeCell ref="A26:B26"/>
    <mergeCell ref="A12:B12"/>
    <mergeCell ref="Q14:R15"/>
    <mergeCell ref="J15:N15"/>
    <mergeCell ref="A19:B19"/>
    <mergeCell ref="J19:N19"/>
    <mergeCell ref="C11:D12"/>
    <mergeCell ref="E11:F12"/>
    <mergeCell ref="G11:H12"/>
    <mergeCell ref="J11:N11"/>
    <mergeCell ref="Q11:Q12"/>
    <mergeCell ref="W19:AD19"/>
    <mergeCell ref="W35:AD35"/>
    <mergeCell ref="O6:O7"/>
    <mergeCell ref="P6:P7"/>
    <mergeCell ref="Q6:Q7"/>
    <mergeCell ref="R6:R7"/>
    <mergeCell ref="S6:S7"/>
    <mergeCell ref="I6:I7"/>
    <mergeCell ref="J6:J7"/>
    <mergeCell ref="K6:K7"/>
    <mergeCell ref="L6:L7"/>
    <mergeCell ref="M6:M7"/>
    <mergeCell ref="C6:C7"/>
    <mergeCell ref="D6:D7"/>
    <mergeCell ref="E6:E7"/>
    <mergeCell ref="F6:F7"/>
    <mergeCell ref="G6:G7"/>
    <mergeCell ref="A3:V4"/>
    <mergeCell ref="A5:B5"/>
    <mergeCell ref="C5:G5"/>
    <mergeCell ref="I5:M5"/>
    <mergeCell ref="O5:S5"/>
    <mergeCell ref="A1:AD2"/>
    <mergeCell ref="W3:AD3"/>
  </mergeCells>
  <pageMargins left="0.43333333333333302" right="0.179861111111111" top="0.62986111111111098" bottom="0.79027777777777797" header="0.51180555555555496" footer="0.51180555555555496"/>
  <pageSetup paperSize="9" scale="55" firstPageNumber="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M15"/>
  <sheetViews>
    <sheetView topLeftCell="A4" zoomScaleNormal="100" workbookViewId="0">
      <selection activeCell="G8" sqref="G8"/>
    </sheetView>
  </sheetViews>
  <sheetFormatPr defaultRowHeight="15" x14ac:dyDescent="0.25"/>
  <cols>
    <col min="1" max="1" width="2.7109375"/>
    <col min="2" max="2" width="5.42578125"/>
    <col min="3" max="3" width="6.42578125"/>
    <col min="4" max="4" width="5.7109375"/>
    <col min="5" max="5" width="6"/>
    <col min="6" max="6" width="4.85546875"/>
    <col min="7" max="8" width="3.85546875"/>
    <col min="9" max="9" width="3.42578125"/>
    <col min="10" max="10" width="3.140625"/>
    <col min="11" max="12" width="2.7109375"/>
    <col min="13" max="13" width="2.140625"/>
    <col min="14" max="14" width="2.28515625"/>
    <col min="15" max="15" width="3.7109375"/>
    <col min="16" max="16" width="3.140625"/>
    <col min="17" max="17" width="3.5703125"/>
    <col min="18" max="18" width="4.28515625"/>
    <col min="19" max="19" width="5.7109375"/>
    <col min="20" max="20" width="5.5703125"/>
    <col min="21" max="21" width="6.42578125"/>
    <col min="22" max="22" width="5"/>
    <col min="23" max="36" width="4.28515625"/>
    <col min="37" max="39" width="5.7109375"/>
    <col min="40" max="1025" width="8.5703125"/>
  </cols>
  <sheetData>
    <row r="1" spans="2:39" ht="18.75" x14ac:dyDescent="0.3">
      <c r="B1" s="256" t="s">
        <v>103</v>
      </c>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256"/>
      <c r="AK1" s="256"/>
      <c r="AL1" s="256"/>
      <c r="AM1" s="256"/>
    </row>
    <row r="2" spans="2:39" ht="18.75" x14ac:dyDescent="0.3">
      <c r="B2" s="256" t="s">
        <v>104</v>
      </c>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256"/>
      <c r="AL2" s="256"/>
      <c r="AM2" s="256"/>
    </row>
    <row r="4" spans="2:39" ht="13.5" customHeight="1" x14ac:dyDescent="0.3">
      <c r="B4" s="144"/>
    </row>
    <row r="5" spans="2:39" ht="38.25" customHeight="1" x14ac:dyDescent="0.25">
      <c r="B5" s="257" t="s">
        <v>105</v>
      </c>
      <c r="C5" s="255" t="s">
        <v>106</v>
      </c>
      <c r="D5" s="255" t="s">
        <v>33</v>
      </c>
      <c r="E5" s="255" t="s">
        <v>107</v>
      </c>
      <c r="F5" s="255" t="s">
        <v>108</v>
      </c>
      <c r="G5" s="255" t="s">
        <v>109</v>
      </c>
      <c r="H5" s="255"/>
      <c r="I5" s="255"/>
      <c r="J5" s="255" t="s">
        <v>110</v>
      </c>
      <c r="K5" s="255"/>
      <c r="L5" s="255"/>
      <c r="M5" s="255" t="s">
        <v>111</v>
      </c>
      <c r="N5" s="255"/>
      <c r="O5" s="255"/>
      <c r="P5" s="255" t="s">
        <v>112</v>
      </c>
      <c r="Q5" s="255"/>
      <c r="R5" s="255"/>
      <c r="S5" s="255" t="s">
        <v>113</v>
      </c>
      <c r="T5" s="255"/>
      <c r="U5" s="255"/>
      <c r="V5" s="258" t="s">
        <v>114</v>
      </c>
      <c r="W5" s="258"/>
      <c r="X5" s="258"/>
      <c r="Y5" s="258"/>
      <c r="Z5" s="258"/>
      <c r="AA5" s="258"/>
      <c r="AB5" s="258"/>
      <c r="AC5" s="258"/>
      <c r="AD5" s="258"/>
      <c r="AE5" s="258"/>
      <c r="AF5" s="258"/>
      <c r="AG5" s="258"/>
      <c r="AH5" s="258"/>
      <c r="AI5" s="258"/>
      <c r="AJ5" s="258"/>
      <c r="AK5" s="255" t="s">
        <v>115</v>
      </c>
      <c r="AL5" s="255"/>
      <c r="AM5" s="255"/>
    </row>
    <row r="6" spans="2:39" ht="15.75" customHeight="1" x14ac:dyDescent="0.25">
      <c r="B6" s="257"/>
      <c r="C6" s="255"/>
      <c r="D6" s="255"/>
      <c r="E6" s="255"/>
      <c r="F6" s="255"/>
      <c r="G6" s="255"/>
      <c r="H6" s="255"/>
      <c r="I6" s="255"/>
      <c r="J6" s="255"/>
      <c r="K6" s="255"/>
      <c r="L6" s="255"/>
      <c r="M6" s="255"/>
      <c r="N6" s="255"/>
      <c r="O6" s="255"/>
      <c r="P6" s="255"/>
      <c r="Q6" s="255"/>
      <c r="R6" s="255"/>
      <c r="S6" s="255"/>
      <c r="T6" s="255"/>
      <c r="U6" s="255"/>
      <c r="V6" s="255" t="s">
        <v>116</v>
      </c>
      <c r="W6" s="255"/>
      <c r="X6" s="255"/>
      <c r="Y6" s="255" t="s">
        <v>117</v>
      </c>
      <c r="Z6" s="255"/>
      <c r="AA6" s="255"/>
      <c r="AB6" s="255" t="s">
        <v>118</v>
      </c>
      <c r="AC6" s="255"/>
      <c r="AD6" s="255"/>
      <c r="AE6" s="255" t="s">
        <v>119</v>
      </c>
      <c r="AF6" s="255"/>
      <c r="AG6" s="255"/>
      <c r="AH6" s="255" t="s">
        <v>120</v>
      </c>
      <c r="AI6" s="255"/>
      <c r="AJ6" s="255"/>
      <c r="AK6" s="255"/>
      <c r="AL6" s="255"/>
      <c r="AM6" s="255"/>
    </row>
    <row r="7" spans="2:39" x14ac:dyDescent="0.25">
      <c r="B7" s="257"/>
      <c r="C7" s="255"/>
      <c r="D7" s="255"/>
      <c r="E7" s="255"/>
      <c r="F7" s="255"/>
      <c r="G7" s="146" t="s">
        <v>93</v>
      </c>
      <c r="H7" s="146" t="s">
        <v>59</v>
      </c>
      <c r="I7" s="146" t="s">
        <v>92</v>
      </c>
      <c r="J7" s="146" t="s">
        <v>93</v>
      </c>
      <c r="K7" s="146" t="s">
        <v>59</v>
      </c>
      <c r="L7" s="146" t="s">
        <v>92</v>
      </c>
      <c r="M7" s="146" t="s">
        <v>93</v>
      </c>
      <c r="N7" s="146" t="s">
        <v>59</v>
      </c>
      <c r="O7" s="146" t="s">
        <v>92</v>
      </c>
      <c r="P7" s="146" t="s">
        <v>93</v>
      </c>
      <c r="Q7" s="146" t="s">
        <v>59</v>
      </c>
      <c r="R7" s="146" t="s">
        <v>92</v>
      </c>
      <c r="S7" s="146" t="s">
        <v>93</v>
      </c>
      <c r="T7" s="146" t="s">
        <v>59</v>
      </c>
      <c r="U7" s="146" t="s">
        <v>92</v>
      </c>
      <c r="V7" s="146" t="s">
        <v>93</v>
      </c>
      <c r="W7" s="146" t="s">
        <v>59</v>
      </c>
      <c r="X7" s="146" t="s">
        <v>92</v>
      </c>
      <c r="Y7" s="146" t="s">
        <v>93</v>
      </c>
      <c r="Z7" s="146" t="s">
        <v>59</v>
      </c>
      <c r="AA7" s="146" t="s">
        <v>92</v>
      </c>
      <c r="AB7" s="146" t="s">
        <v>93</v>
      </c>
      <c r="AC7" s="146" t="s">
        <v>59</v>
      </c>
      <c r="AD7" s="146" t="s">
        <v>92</v>
      </c>
      <c r="AE7" s="146" t="s">
        <v>93</v>
      </c>
      <c r="AF7" s="146" t="s">
        <v>59</v>
      </c>
      <c r="AG7" s="146" t="s">
        <v>92</v>
      </c>
      <c r="AH7" s="146" t="s">
        <v>93</v>
      </c>
      <c r="AI7" s="146" t="s">
        <v>59</v>
      </c>
      <c r="AJ7" s="146" t="s">
        <v>92</v>
      </c>
      <c r="AK7" s="146" t="s">
        <v>93</v>
      </c>
      <c r="AL7" s="146" t="s">
        <v>59</v>
      </c>
      <c r="AM7" s="146" t="s">
        <v>92</v>
      </c>
    </row>
    <row r="8" spans="2:39" ht="264" customHeight="1" x14ac:dyDescent="0.25">
      <c r="B8" s="147">
        <v>1</v>
      </c>
      <c r="C8" s="148" t="str">
        <f>'VIDYALAYA INFO'!G5</f>
        <v>DEFENCE</v>
      </c>
      <c r="D8" s="148" t="str">
        <f>'VIDYALAYA INFO'!G6</f>
        <v>HIMACHAL PRADESH</v>
      </c>
      <c r="E8" s="148" t="str">
        <f>'VIDYALAYA INFO'!G4</f>
        <v>KENDRIYA VIDYALAYA PALAMPUR</v>
      </c>
      <c r="F8" s="148" t="str">
        <f>'VIDYALAYA INFO'!G7</f>
        <v>LALIT KUMAR</v>
      </c>
      <c r="G8" s="146">
        <f>MAIN!S12</f>
        <v>41</v>
      </c>
      <c r="H8" s="146">
        <f>MAIN!S11</f>
        <v>24</v>
      </c>
      <c r="I8" s="146">
        <f>G8+H8</f>
        <v>65</v>
      </c>
      <c r="J8" s="146">
        <f>MAIN!K21</f>
        <v>41</v>
      </c>
      <c r="K8" s="146">
        <f>MAIN!K17</f>
        <v>24</v>
      </c>
      <c r="L8" s="146">
        <f>J8+K8</f>
        <v>65</v>
      </c>
      <c r="M8" s="146">
        <f>MAIN!M21</f>
        <v>0</v>
      </c>
      <c r="N8" s="146">
        <f>MAIN!M17</f>
        <v>0</v>
      </c>
      <c r="O8" s="146">
        <f>M8+N8</f>
        <v>0</v>
      </c>
      <c r="P8" s="146">
        <f>MAIN!L21</f>
        <v>0</v>
      </c>
      <c r="Q8" s="146">
        <f>MAIN!L17</f>
        <v>0</v>
      </c>
      <c r="R8" s="146">
        <f>SUM(P8:Q8)</f>
        <v>0</v>
      </c>
      <c r="S8" s="149">
        <f>MAIN!N21</f>
        <v>100</v>
      </c>
      <c r="T8" s="149">
        <f>MAIN!N17</f>
        <v>100</v>
      </c>
      <c r="U8" s="149">
        <f>MAIN!N13</f>
        <v>100</v>
      </c>
      <c r="V8" s="146">
        <f>MAIN!I8</f>
        <v>0</v>
      </c>
      <c r="W8" s="146">
        <f>MAIN!O8</f>
        <v>0</v>
      </c>
      <c r="X8" s="146">
        <f>SUM(V8:W8)</f>
        <v>0</v>
      </c>
      <c r="Y8" s="146">
        <f>MAIN!J8</f>
        <v>9</v>
      </c>
      <c r="Z8" s="146">
        <f>MAIN!P8</f>
        <v>3</v>
      </c>
      <c r="AA8" s="146">
        <f>SUM(Y8:Z8)</f>
        <v>12</v>
      </c>
      <c r="AB8" s="146">
        <f>MAIN!K8</f>
        <v>16</v>
      </c>
      <c r="AC8" s="146">
        <f>MAIN!Q8</f>
        <v>11</v>
      </c>
      <c r="AD8" s="146">
        <f>SUM(AB8:AC8)</f>
        <v>27</v>
      </c>
      <c r="AE8" s="146">
        <f>MAIN!L8</f>
        <v>13</v>
      </c>
      <c r="AF8" s="146">
        <f>MAIN!R8</f>
        <v>7</v>
      </c>
      <c r="AG8" s="146">
        <f>SUM(AE8:AF8)</f>
        <v>20</v>
      </c>
      <c r="AH8" s="146">
        <f>MAIN!M8</f>
        <v>3</v>
      </c>
      <c r="AI8" s="146">
        <f>MAIN!S8</f>
        <v>3</v>
      </c>
      <c r="AJ8" s="146">
        <f>SUM(AH8:AI8)</f>
        <v>6</v>
      </c>
      <c r="AK8" s="149">
        <f>MAIN!T15</f>
        <v>61.158536585365859</v>
      </c>
      <c r="AL8" s="149">
        <f>MAIN!U15</f>
        <v>67.916666666666671</v>
      </c>
      <c r="AM8" s="149">
        <f>MAIN!S15</f>
        <v>63.653846153846146</v>
      </c>
    </row>
    <row r="9" spans="2:39" x14ac:dyDescent="0.25">
      <c r="B9" s="150"/>
    </row>
    <row r="10" spans="2:39" ht="18.75" x14ac:dyDescent="0.3">
      <c r="B10" s="151"/>
    </row>
    <row r="11" spans="2:39" ht="18.75" x14ac:dyDescent="0.3">
      <c r="B11" s="151"/>
    </row>
    <row r="12" spans="2:39" ht="18.75" x14ac:dyDescent="0.3">
      <c r="B12" s="152"/>
    </row>
    <row r="13" spans="2:39" ht="18.75" x14ac:dyDescent="0.3">
      <c r="B13" s="153" t="str">
        <f>F8</f>
        <v>LALIT KUMAR</v>
      </c>
      <c r="C13" s="153"/>
      <c r="D13" s="153"/>
      <c r="E13" s="153"/>
      <c r="F13" s="153"/>
    </row>
    <row r="14" spans="2:39" ht="18.75" x14ac:dyDescent="0.3">
      <c r="B14" s="152"/>
    </row>
    <row r="15" spans="2:39" ht="18.75" x14ac:dyDescent="0.3">
      <c r="B15" s="153" t="s">
        <v>121</v>
      </c>
      <c r="C15" s="153"/>
      <c r="D15" s="153"/>
      <c r="E15" s="153"/>
    </row>
  </sheetData>
  <mergeCells count="19">
    <mergeCell ref="B1:AM1"/>
    <mergeCell ref="B2:AM2"/>
    <mergeCell ref="B5:B7"/>
    <mergeCell ref="C5:C7"/>
    <mergeCell ref="D5:D7"/>
    <mergeCell ref="E5:E7"/>
    <mergeCell ref="F5:F7"/>
    <mergeCell ref="G5:I6"/>
    <mergeCell ref="J5:L6"/>
    <mergeCell ref="M5:O6"/>
    <mergeCell ref="P5:R6"/>
    <mergeCell ref="S5:U6"/>
    <mergeCell ref="V5:AJ5"/>
    <mergeCell ref="AK5:AM6"/>
    <mergeCell ref="V6:X6"/>
    <mergeCell ref="Y6:AA6"/>
    <mergeCell ref="AB6:AD6"/>
    <mergeCell ref="AE6:AG6"/>
    <mergeCell ref="AH6:AJ6"/>
  </mergeCells>
  <printOptions horizontalCentered="1" verticalCentered="1"/>
  <pageMargins left="0.57013888888888897" right="0.54027777777777797" top="0.74791666666666701" bottom="0.74791666666666701"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58ED5"/>
    <pageSetUpPr fitToPage="1"/>
  </sheetPr>
  <dimension ref="A1:M13"/>
  <sheetViews>
    <sheetView topLeftCell="A4" zoomScaleNormal="100" workbookViewId="0">
      <selection activeCell="H7" sqref="H7"/>
    </sheetView>
  </sheetViews>
  <sheetFormatPr defaultRowHeight="15" x14ac:dyDescent="0.25"/>
  <cols>
    <col min="1" max="2" width="8.5703125"/>
    <col min="3" max="3" width="25.42578125"/>
    <col min="4" max="7" width="8.5703125"/>
    <col min="8" max="8" width="13.140625"/>
    <col min="9" max="9" width="8.5703125"/>
    <col min="10" max="10" width="13.42578125"/>
    <col min="11" max="11" width="11.5703125"/>
    <col min="12" max="1025" width="8.5703125"/>
  </cols>
  <sheetData>
    <row r="1" spans="1:13" ht="18.75" x14ac:dyDescent="0.3">
      <c r="A1" s="256" t="s">
        <v>122</v>
      </c>
      <c r="B1" s="256"/>
      <c r="C1" s="256"/>
      <c r="D1" s="256"/>
      <c r="E1" s="256"/>
      <c r="F1" s="256"/>
      <c r="G1" s="256"/>
      <c r="H1" s="256"/>
      <c r="I1" s="256"/>
      <c r="J1" s="256"/>
      <c r="K1" s="256"/>
      <c r="L1" s="256"/>
      <c r="M1" s="256"/>
    </row>
    <row r="2" spans="1:13" ht="18.75" x14ac:dyDescent="0.3">
      <c r="A2" s="256" t="s">
        <v>123</v>
      </c>
      <c r="B2" s="256"/>
      <c r="C2" s="256"/>
      <c r="D2" s="256"/>
      <c r="E2" s="256"/>
      <c r="F2" s="256"/>
      <c r="G2" s="256"/>
      <c r="H2" s="256"/>
      <c r="I2" s="256"/>
      <c r="J2" s="256"/>
      <c r="K2" s="256"/>
      <c r="L2" s="256"/>
      <c r="M2" s="256"/>
    </row>
    <row r="3" spans="1:13" ht="15" customHeight="1" x14ac:dyDescent="0.25"/>
    <row r="4" spans="1:13" ht="28.5" customHeight="1" x14ac:dyDescent="0.25">
      <c r="B4" s="258" t="s">
        <v>124</v>
      </c>
      <c r="C4" s="258" t="s">
        <v>125</v>
      </c>
      <c r="D4" s="258" t="s">
        <v>126</v>
      </c>
      <c r="E4" s="258"/>
      <c r="F4" s="258"/>
      <c r="G4" s="258" t="s">
        <v>87</v>
      </c>
      <c r="H4" s="258"/>
      <c r="I4" s="258"/>
      <c r="J4" s="258"/>
      <c r="K4" s="258"/>
    </row>
    <row r="5" spans="1:13" x14ac:dyDescent="0.25">
      <c r="B5" s="258"/>
      <c r="C5" s="258"/>
      <c r="D5" s="258"/>
      <c r="E5" s="258"/>
      <c r="F5" s="258"/>
      <c r="G5" s="258"/>
      <c r="H5" s="258"/>
      <c r="I5" s="258"/>
      <c r="J5" s="258"/>
      <c r="K5" s="258"/>
    </row>
    <row r="6" spans="1:13" x14ac:dyDescent="0.25">
      <c r="B6" s="258"/>
      <c r="C6" s="258"/>
      <c r="D6" s="154" t="s">
        <v>127</v>
      </c>
      <c r="E6" s="154" t="s">
        <v>128</v>
      </c>
      <c r="F6" s="154" t="s">
        <v>129</v>
      </c>
      <c r="G6" s="154" t="s">
        <v>127</v>
      </c>
      <c r="H6" s="154" t="s">
        <v>130</v>
      </c>
      <c r="I6" s="154" t="s">
        <v>128</v>
      </c>
      <c r="J6" s="154" t="s">
        <v>130</v>
      </c>
      <c r="K6" s="154" t="s">
        <v>129</v>
      </c>
    </row>
    <row r="7" spans="1:13" ht="231" customHeight="1" x14ac:dyDescent="0.25">
      <c r="B7" s="147">
        <v>1</v>
      </c>
      <c r="C7" s="148" t="str">
        <f>'VIDYALAYA INFO'!G4</f>
        <v>KENDRIYA VIDYALAYA PALAMPUR</v>
      </c>
      <c r="D7" s="155">
        <f>MAIN!J21</f>
        <v>41</v>
      </c>
      <c r="E7" s="155">
        <f>MAIN!J17</f>
        <v>24</v>
      </c>
      <c r="F7" s="155">
        <f>MAIN!J13</f>
        <v>65</v>
      </c>
      <c r="G7" s="155">
        <f>MAIN!K21</f>
        <v>41</v>
      </c>
      <c r="H7" s="156">
        <f>MAIN!N21</f>
        <v>100</v>
      </c>
      <c r="I7" s="155">
        <f>MAIN!K17</f>
        <v>24</v>
      </c>
      <c r="J7" s="156">
        <f>MAIN!N17</f>
        <v>100</v>
      </c>
      <c r="K7" s="156">
        <f>MAIN!N13</f>
        <v>100</v>
      </c>
    </row>
    <row r="11" spans="1:13" ht="18.75" x14ac:dyDescent="0.3">
      <c r="B11" s="153" t="str">
        <f>'VIDYALAYA INFO'!G7</f>
        <v>LALIT KUMAR</v>
      </c>
    </row>
    <row r="13" spans="1:13" ht="18.75" x14ac:dyDescent="0.3">
      <c r="B13" s="153" t="s">
        <v>131</v>
      </c>
      <c r="C13" s="157"/>
      <c r="D13" s="157"/>
      <c r="E13" s="157"/>
    </row>
  </sheetData>
  <mergeCells count="6">
    <mergeCell ref="A1:M1"/>
    <mergeCell ref="A2:M2"/>
    <mergeCell ref="B4:B6"/>
    <mergeCell ref="C4:C6"/>
    <mergeCell ref="D4:F5"/>
    <mergeCell ref="G4:K5"/>
  </mergeCells>
  <printOptions horizontalCentered="1" verticalCentered="1"/>
  <pageMargins left="0.70833333333333304" right="0.70833333333333304" top="0.74791666666666701" bottom="0.74791666666666701"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53735"/>
    <pageSetUpPr fitToPage="1"/>
  </sheetPr>
  <dimension ref="A1:AMK23"/>
  <sheetViews>
    <sheetView topLeftCell="A4" zoomScale="80" zoomScaleNormal="80" workbookViewId="0">
      <selection activeCell="L10" sqref="L10"/>
    </sheetView>
  </sheetViews>
  <sheetFormatPr defaultRowHeight="15" x14ac:dyDescent="0.25"/>
  <cols>
    <col min="1" max="1" width="9.140625" style="18"/>
    <col min="2" max="2" width="21.5703125" style="18" customWidth="1"/>
    <col min="3" max="3" width="18.85546875" style="18" customWidth="1"/>
    <col min="4" max="4" width="0" style="18" hidden="1"/>
    <col min="5" max="5" width="32.42578125" style="18" customWidth="1"/>
    <col min="6" max="7" width="28" style="18"/>
    <col min="8" max="1025" width="9.140625" style="18"/>
  </cols>
  <sheetData>
    <row r="1" spans="1:13" ht="18.75" x14ac:dyDescent="0.3">
      <c r="A1" s="260" t="s">
        <v>132</v>
      </c>
      <c r="B1" s="260"/>
      <c r="C1" s="260"/>
      <c r="D1" s="260"/>
      <c r="E1" s="260"/>
      <c r="F1" s="260"/>
      <c r="G1" s="260"/>
      <c r="H1" s="158"/>
      <c r="I1" s="158"/>
      <c r="J1" s="158"/>
      <c r="K1" s="158"/>
      <c r="L1" s="158"/>
      <c r="M1" s="158"/>
    </row>
    <row r="2" spans="1:13" ht="18.75" x14ac:dyDescent="0.3">
      <c r="A2"/>
      <c r="B2"/>
      <c r="C2"/>
      <c r="D2"/>
      <c r="E2"/>
      <c r="F2"/>
      <c r="G2"/>
      <c r="H2" s="260"/>
      <c r="I2" s="260"/>
      <c r="J2" s="260"/>
      <c r="K2" s="260"/>
      <c r="L2" s="260"/>
      <c r="M2" s="260"/>
    </row>
    <row r="3" spans="1:13" ht="18.75" x14ac:dyDescent="0.3">
      <c r="A3" s="260" t="s">
        <v>133</v>
      </c>
      <c r="B3" s="260"/>
      <c r="C3" s="260"/>
      <c r="D3" s="260"/>
      <c r="E3" s="260"/>
      <c r="F3" s="260"/>
      <c r="G3" s="260"/>
      <c r="H3" s="260"/>
      <c r="I3" s="260"/>
      <c r="J3" s="260"/>
      <c r="K3" s="260"/>
      <c r="L3" s="260"/>
      <c r="M3" s="260"/>
    </row>
    <row r="4" spans="1:13" ht="18.75" x14ac:dyDescent="0.3">
      <c r="A4" s="260" t="s">
        <v>134</v>
      </c>
      <c r="B4" s="260"/>
      <c r="C4" s="260"/>
      <c r="D4" s="260"/>
      <c r="E4" s="260"/>
      <c r="F4" s="260"/>
      <c r="G4" s="260"/>
      <c r="H4" s="260"/>
      <c r="I4" s="260"/>
      <c r="J4" s="260"/>
      <c r="K4" s="260"/>
      <c r="L4" s="260"/>
      <c r="M4" s="260"/>
    </row>
    <row r="5" spans="1:13" ht="18.75" x14ac:dyDescent="0.3">
      <c r="A5" s="159"/>
      <c r="B5"/>
      <c r="C5"/>
      <c r="D5"/>
      <c r="E5"/>
      <c r="F5"/>
      <c r="G5"/>
    </row>
    <row r="6" spans="1:13" ht="18.75" x14ac:dyDescent="0.25">
      <c r="A6"/>
      <c r="B6" s="160" t="s">
        <v>135</v>
      </c>
      <c r="C6" s="161" t="s">
        <v>107</v>
      </c>
      <c r="D6" s="161"/>
      <c r="E6" s="161" t="s">
        <v>136</v>
      </c>
      <c r="F6" s="161" t="s">
        <v>137</v>
      </c>
      <c r="G6" s="162" t="s">
        <v>138</v>
      </c>
    </row>
    <row r="7" spans="1:13" ht="27.75" customHeight="1" x14ac:dyDescent="0.25">
      <c r="A7"/>
      <c r="B7" s="163">
        <v>1</v>
      </c>
      <c r="C7" s="259" t="s">
        <v>164</v>
      </c>
      <c r="D7" s="164">
        <f>(COUNTIF($F$7:F7,F7)-1)*0.0001+F7</f>
        <v>468</v>
      </c>
      <c r="E7" s="165" t="str">
        <f>IFERROR(INDEX(DATA!$E$3:$E$202,MATCH(D7,DATA!$F$3:$F$202,0)),"NA")</f>
        <v>PRIYAN RAJ GORA</v>
      </c>
      <c r="F7" s="166">
        <f>IFERROR(LARGE(IF(DATA!$D$3:$D$202="S",DATA!$G$3:$G$202,""),B7),"NA")</f>
        <v>468</v>
      </c>
      <c r="G7" s="167">
        <f>IFERROR(LARGE(IF(DATA!$D$3:$D$202="S",DATA!$H$3:$H$202,""),B7)/100,"NA")</f>
        <v>0.93599999999999994</v>
      </c>
    </row>
    <row r="8" spans="1:13" ht="27.75" customHeight="1" x14ac:dyDescent="0.25">
      <c r="A8"/>
      <c r="B8" s="163">
        <v>2</v>
      </c>
      <c r="C8" s="259"/>
      <c r="D8" s="164">
        <f>(COUNTIF($F$7:F8,F8)-1)*0.0001+F8</f>
        <v>468.00009999999997</v>
      </c>
      <c r="E8" s="165" t="str">
        <f>IFERROR(INDEX(DATA!$E$3:$E$202,MATCH(D8,DATA!$F$3:$F$202,0)),"NA")</f>
        <v>ANJAL SINGH</v>
      </c>
      <c r="F8" s="166">
        <f>IFERROR(LARGE(IF(DATA!$D$3:$D$202="S",DATA!$G$3:$G$202,""),B8),"NA")</f>
        <v>468</v>
      </c>
      <c r="G8" s="167">
        <f>IFERROR(LARGE(IF(DATA!$D$3:$D$202="S",DATA!$H$3:$H$202,""),B8)/100,"NA")</f>
        <v>0.93599999999999994</v>
      </c>
    </row>
    <row r="9" spans="1:13" ht="27.75" customHeight="1" x14ac:dyDescent="0.3">
      <c r="A9" s="168"/>
      <c r="B9" s="163">
        <v>3</v>
      </c>
      <c r="C9" s="259"/>
      <c r="D9" s="164">
        <f>(COUNTIF($F$7:F9,F9)-1)*0.0001+F9</f>
        <v>462</v>
      </c>
      <c r="E9" s="165" t="str">
        <f>IFERROR(INDEX(DATA!$E$3:$E$202,MATCH(D9,DATA!$F$3:$F$202,0)),"NA")</f>
        <v>SONALI DEVI</v>
      </c>
      <c r="F9" s="166">
        <f>IFERROR(LARGE(IF(DATA!$D$3:$D$202="S",DATA!$G$3:$G$202,""),B9),"NA")</f>
        <v>462</v>
      </c>
      <c r="G9" s="167">
        <f>IFERROR(LARGE(IF(DATA!$D$3:$D$202="S",DATA!$H$3:$H$202,""),B9)/100,"NA")</f>
        <v>0.92400000000000004</v>
      </c>
    </row>
    <row r="10" spans="1:13" ht="27.75" customHeight="1" x14ac:dyDescent="0.3">
      <c r="A10" s="168"/>
      <c r="B10" s="163">
        <v>4</v>
      </c>
      <c r="C10" s="259"/>
      <c r="D10" s="164">
        <f>(COUNTIF($F$7:F10,F10)-1)*0.0001+F10</f>
        <v>461</v>
      </c>
      <c r="E10" s="165" t="str">
        <f>IFERROR(INDEX(DATA!$E$3:$E$202,MATCH(D10,DATA!$F$3:$F$202,0)),"NA")</f>
        <v>MEGHNA KATOCH</v>
      </c>
      <c r="F10" s="166">
        <f>IFERROR(LARGE(IF(DATA!$D$3:$D$202="S",DATA!$G$3:$G$202,""),B10),"NA")</f>
        <v>461</v>
      </c>
      <c r="G10" s="167">
        <f>IFERROR(LARGE(IF(DATA!$D$3:$D$202="S",DATA!$H$3:$H$202,""),B10)/100,"NA")</f>
        <v>0.92200000000000004</v>
      </c>
    </row>
    <row r="11" spans="1:13" ht="27.75" customHeight="1" x14ac:dyDescent="0.3">
      <c r="A11" s="168"/>
      <c r="B11" s="163">
        <v>5</v>
      </c>
      <c r="C11" s="259"/>
      <c r="D11" s="164">
        <f>(COUNTIF($F$7:F11,F11)-1)*0.0001+F11</f>
        <v>460</v>
      </c>
      <c r="E11" s="165" t="str">
        <f>IFERROR(INDEX(DATA!$E$3:$E$202,MATCH(D11,DATA!$F$3:$F$202,0)),"NA")</f>
        <v>KANISHKA</v>
      </c>
      <c r="F11" s="166">
        <f>IFERROR(LARGE(IF(DATA!$D$3:$D$202="S",DATA!$G$3:$G$202,""),B11),"NA")</f>
        <v>460</v>
      </c>
      <c r="G11" s="167">
        <f>IFERROR(LARGE(IF(DATA!$D$3:$D$202="S",DATA!$H$3:$H$202,""),B11)/100,"NA")</f>
        <v>0.92</v>
      </c>
    </row>
    <row r="12" spans="1:13" ht="27.75" customHeight="1" x14ac:dyDescent="0.3">
      <c r="A12" s="169"/>
      <c r="B12" s="163">
        <v>6</v>
      </c>
      <c r="C12" s="259"/>
      <c r="D12" s="164">
        <f>(COUNTIF($F$7:F12,F12)-1)*0.0001+F12</f>
        <v>451</v>
      </c>
      <c r="E12" s="165" t="str">
        <f>IFERROR(INDEX(DATA!$E$3:$E$202,MATCH(D12,DATA!$F$3:$F$202,0)),"NA")</f>
        <v>ARYAN</v>
      </c>
      <c r="F12" s="166">
        <f>IFERROR(LARGE(IF(DATA!$D$3:$D$202="S",DATA!$G$3:$G$202,""),B12),"NA")</f>
        <v>451</v>
      </c>
      <c r="G12" s="167">
        <f>IFERROR(LARGE(IF(DATA!$D$3:$D$202="S",DATA!$H$3:$H$202,""),B12)/100,"NA")</f>
        <v>0.90200000000000002</v>
      </c>
    </row>
    <row r="13" spans="1:13" ht="27.75" customHeight="1" x14ac:dyDescent="0.3">
      <c r="A13" s="169"/>
      <c r="B13" s="163">
        <v>7</v>
      </c>
      <c r="C13" s="259"/>
      <c r="D13" s="164">
        <f>(COUNTIF($F$7:F13,F13)-1)*0.0001+F13</f>
        <v>438</v>
      </c>
      <c r="E13" s="165" t="str">
        <f>IFERROR(INDEX(DATA!$E$3:$E$202,MATCH(D13,DATA!$F$3:$F$202,0)),"NA")</f>
        <v>KASHISH DHIMAN</v>
      </c>
      <c r="F13" s="166">
        <f>IFERROR(LARGE(IF(DATA!$D$3:$D$202="S",DATA!$G$3:$G$202,""),B13),"NA")</f>
        <v>438</v>
      </c>
      <c r="G13" s="167">
        <f>IFERROR(LARGE(IF(DATA!$D$3:$D$202="S",DATA!$H$3:$H$202,""),B13)/100,"NA")</f>
        <v>0.87599999999999989</v>
      </c>
    </row>
    <row r="14" spans="1:13" ht="27.75" customHeight="1" x14ac:dyDescent="0.3">
      <c r="A14" s="168"/>
      <c r="B14" s="163">
        <v>8</v>
      </c>
      <c r="C14" s="259"/>
      <c r="D14" s="164">
        <f>(COUNTIF($F$7:F14,F14)-1)*0.0001+F14</f>
        <v>438.00009999999997</v>
      </c>
      <c r="E14" s="165" t="str">
        <f>IFERROR(INDEX(DATA!$E$3:$E$202,MATCH(D14,DATA!$F$3:$F$202,0)),"NA")</f>
        <v>ANKITA</v>
      </c>
      <c r="F14" s="166">
        <f>IFERROR(LARGE(IF(DATA!$D$3:$D$202="S",DATA!$G$3:$G$202,""),B14),"NA")</f>
        <v>438</v>
      </c>
      <c r="G14" s="167">
        <f>IFERROR(LARGE(IF(DATA!$D$3:$D$202="S",DATA!$H$3:$H$202,""),B14)/100,"NA")</f>
        <v>0.87599999999999989</v>
      </c>
    </row>
    <row r="15" spans="1:13" ht="27.75" customHeight="1" x14ac:dyDescent="0.3">
      <c r="A15" s="168"/>
      <c r="B15" s="163">
        <v>9</v>
      </c>
      <c r="C15" s="259"/>
      <c r="D15" s="164">
        <f>(COUNTIF($F$7:F15,F15)-1)*0.0001+F15</f>
        <v>436</v>
      </c>
      <c r="E15" s="165" t="str">
        <f>IFERROR(INDEX(DATA!$E$3:$E$202,MATCH(D15,DATA!$F$3:$F$202,0)),"NA")</f>
        <v>UDAY KUMAR</v>
      </c>
      <c r="F15" s="166">
        <f>IFERROR(LARGE(IF(DATA!$D$3:$D$202="S",DATA!$G$3:$G$202,""),B15),"NA")</f>
        <v>436</v>
      </c>
      <c r="G15" s="167">
        <f>IFERROR(LARGE(IF(DATA!$D$3:$D$202="S",DATA!$H$3:$H$202,""),B15)/100,"NA")</f>
        <v>0.872</v>
      </c>
    </row>
    <row r="16" spans="1:13" ht="27.75" customHeight="1" x14ac:dyDescent="0.3">
      <c r="A16" s="168"/>
      <c r="B16" s="170">
        <v>10</v>
      </c>
      <c r="C16" s="259"/>
      <c r="D16" s="171">
        <f>(COUNTIF($F$7:F16,F16)-1)*0.0001+F16</f>
        <v>431</v>
      </c>
      <c r="E16" s="165" t="str">
        <f>IFERROR(INDEX(DATA!$E$3:$E$202,MATCH(D16,DATA!$F$3:$F$202,0)),"NA")</f>
        <v>AYUSH KUMAR</v>
      </c>
      <c r="F16" s="166">
        <f>IFERROR(LARGE(IF(DATA!$D$3:$D$202="S",DATA!$G$3:$G$202,""),B16),"NA")</f>
        <v>431</v>
      </c>
      <c r="G16" s="167">
        <f>IFERROR(LARGE(IF(DATA!$D$3:$D$202="S",DATA!$H$3:$H$202,""),B16)/100,"NA")</f>
        <v>0.86199999999999999</v>
      </c>
    </row>
    <row r="17" spans="1:4" ht="18.75" x14ac:dyDescent="0.3">
      <c r="A17" s="168"/>
      <c r="B17"/>
      <c r="C17"/>
      <c r="D17"/>
    </row>
    <row r="18" spans="1:4" x14ac:dyDescent="0.25">
      <c r="B18"/>
      <c r="C18"/>
      <c r="D18"/>
    </row>
    <row r="19" spans="1:4" x14ac:dyDescent="0.25">
      <c r="B19"/>
      <c r="C19"/>
      <c r="D19"/>
    </row>
    <row r="20" spans="1:4" ht="15" customHeight="1" x14ac:dyDescent="0.3">
      <c r="B20"/>
      <c r="C20"/>
      <c r="D20" s="172"/>
    </row>
    <row r="21" spans="1:4" ht="18.75" x14ac:dyDescent="0.3">
      <c r="B21" s="173" t="str">
        <f>'VIDYALAYA INFO'!G7</f>
        <v>LALIT KUMAR</v>
      </c>
      <c r="C21"/>
    </row>
    <row r="22" spans="1:4" x14ac:dyDescent="0.25">
      <c r="B22"/>
      <c r="C22"/>
    </row>
    <row r="23" spans="1:4" ht="18.75" x14ac:dyDescent="0.3">
      <c r="B23" s="173" t="s">
        <v>121</v>
      </c>
      <c r="C23" s="173"/>
    </row>
  </sheetData>
  <mergeCells count="7">
    <mergeCell ref="C7:C16"/>
    <mergeCell ref="A1:G1"/>
    <mergeCell ref="H2:M2"/>
    <mergeCell ref="A3:G3"/>
    <mergeCell ref="H3:M3"/>
    <mergeCell ref="A4:G4"/>
    <mergeCell ref="H4:M4"/>
  </mergeCells>
  <printOptions horizontalCentered="1" verticalCentered="1"/>
  <pageMargins left="0.70833333333333304" right="0.70833333333333304" top="0.74791666666666701" bottom="0.74791666666666701" header="0.51180555555555496" footer="0.51180555555555496"/>
  <pageSetup paperSize="9" scale="63" firstPageNumber="0"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Manual</vt:lpstr>
      <vt:lpstr>VIDYALAYA INFO</vt:lpstr>
      <vt:lpstr>PASTE DATA</vt:lpstr>
      <vt:lpstr>ENTRY</vt:lpstr>
      <vt:lpstr>DATA</vt:lpstr>
      <vt:lpstr>MAIN</vt:lpstr>
      <vt:lpstr>10A</vt:lpstr>
      <vt:lpstr>10B</vt:lpstr>
      <vt:lpstr>10C</vt:lpstr>
      <vt:lpstr>10D</vt:lpstr>
      <vt:lpstr>10E</vt:lpstr>
      <vt:lpstr>10F</vt:lpstr>
      <vt:lpstr>10G</vt:lpstr>
      <vt:lpstr>10H</vt:lpstr>
      <vt:lpstr>'10A'!Print_Area</vt:lpstr>
      <vt:lpstr>'10B'!Print_Area</vt:lpstr>
      <vt:lpstr>'10C'!Print_Area</vt:lpstr>
      <vt:lpstr>'10E'!Print_Area</vt:lpstr>
      <vt:lpstr>'10G'!Print_Area</vt:lpstr>
      <vt:lpstr>'10H'!Print_Area</vt:lpstr>
      <vt:lpstr>MAIN!Print_Area</vt:lpstr>
      <vt:lpstr>Manual!Print_Area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Sanjeev</dc:creator>
  <cp:lastModifiedBy>Windows User</cp:lastModifiedBy>
  <cp:revision>0</cp:revision>
  <cp:lastPrinted>2019-05-06T12:01:13Z</cp:lastPrinted>
  <dcterms:created xsi:type="dcterms:W3CDTF">2014-05-24T08:33:17Z</dcterms:created>
  <dcterms:modified xsi:type="dcterms:W3CDTF">2020-07-15T10:06:16Z</dcterms:modified>
  <dc:language>en-IN</dc:language>
</cp:coreProperties>
</file>